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4"/>
  <workbookPr/>
  <mc:AlternateContent xmlns:mc="http://schemas.openxmlformats.org/markup-compatibility/2006">
    <mc:Choice Requires="x15">
      <x15ac:absPath xmlns:x15ac="http://schemas.microsoft.com/office/spreadsheetml/2010/11/ac" url="https://lenovo-my.sharepoint.com/personal/swani1_lenovo_com1/Documents/Microsoft Teams Chat Files/"/>
    </mc:Choice>
  </mc:AlternateContent>
  <xr:revisionPtr revIDLastSave="0" documentId="8_{E897FEA6-4427-42D4-BD2E-2B1CE4AFCE4A}" xr6:coauthVersionLast="47" xr6:coauthVersionMax="47" xr10:uidLastSave="{00000000-0000-0000-0000-000000000000}"/>
  <bookViews>
    <workbookView xWindow="19090" yWindow="1260" windowWidth="19420" windowHeight="11500" tabRatio="836" firstSheet="7" activeTab="7" xr2:uid="{0C822907-C8AA-4429-974B-A7B5C0B761CF}"/>
  </bookViews>
  <sheets>
    <sheet name="Server Power" sheetId="1" r:id="rId1"/>
    <sheet name="SR675V3 8 x H100 NVL 94GB" sheetId="2" r:id="rId2"/>
    <sheet name="SR675V3 8 x H200 NVL 141GB" sheetId="3" r:id="rId3"/>
    <sheet name="SR675V3 4 x H100 NVL 94GB" sheetId="4" r:id="rId4"/>
    <sheet name="SR675V3 8 x L40 48GB" sheetId="5" r:id="rId5"/>
    <sheet name="SR650V3 16C 1 x L40S 48GB" sheetId="6" r:id="rId6"/>
    <sheet name="SR650V3 32C 1 x L40S 48GB" sheetId="7" r:id="rId7"/>
    <sheet name="SR650aV4 4xL40S 48 GB" sheetId="9" r:id="rId8"/>
    <sheet name="Summary" sheetId="8" r:id="rId9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9" l="1"/>
  <c r="C6" i="9"/>
  <c r="C9" i="9"/>
  <c r="C11" i="9"/>
  <c r="C15" i="9"/>
  <c r="C10" i="9"/>
  <c r="C14" i="9"/>
  <c r="C13" i="9"/>
  <c r="G5" i="8"/>
  <c r="G6" i="8"/>
  <c r="G9" i="8"/>
  <c r="F5" i="8"/>
  <c r="F6" i="8"/>
  <c r="F9" i="8"/>
  <c r="E5" i="8"/>
  <c r="E6" i="8"/>
  <c r="E9" i="8"/>
  <c r="D5" i="8"/>
  <c r="D6" i="8"/>
  <c r="D9" i="8"/>
  <c r="C5" i="8"/>
  <c r="C6" i="8"/>
  <c r="C9" i="8"/>
  <c r="H5" i="8"/>
  <c r="H6" i="8"/>
  <c r="H9" i="8"/>
  <c r="C5" i="7"/>
  <c r="C6" i="7"/>
  <c r="C9" i="7"/>
  <c r="C5" i="6"/>
  <c r="C6" i="6"/>
  <c r="C9" i="6"/>
  <c r="C5" i="5"/>
  <c r="C6" i="5"/>
  <c r="C9" i="5"/>
  <c r="C5" i="4"/>
  <c r="C6" i="4"/>
  <c r="C9" i="4"/>
  <c r="C5" i="3"/>
  <c r="C6" i="3"/>
  <c r="C9" i="3"/>
  <c r="C5" i="2"/>
  <c r="G13" i="8"/>
  <c r="G11" i="8"/>
  <c r="G15" i="8"/>
  <c r="G10" i="8"/>
  <c r="G14" i="8"/>
  <c r="F13" i="8"/>
  <c r="F11" i="8"/>
  <c r="F15" i="8"/>
  <c r="F10" i="8"/>
  <c r="F14" i="8"/>
  <c r="E13" i="8"/>
  <c r="E11" i="8"/>
  <c r="E15" i="8"/>
  <c r="E10" i="8"/>
  <c r="E14" i="8"/>
  <c r="D13" i="8"/>
  <c r="D11" i="8"/>
  <c r="D15" i="8"/>
  <c r="D10" i="8"/>
  <c r="D14" i="8"/>
  <c r="C13" i="8"/>
  <c r="C11" i="8"/>
  <c r="C15" i="8"/>
  <c r="C10" i="8"/>
  <c r="C14" i="8"/>
  <c r="H13" i="8"/>
  <c r="H11" i="8"/>
  <c r="H15" i="8"/>
  <c r="H10" i="8"/>
  <c r="H14" i="8"/>
  <c r="C13" i="7"/>
  <c r="C11" i="7"/>
  <c r="C15" i="7"/>
  <c r="C10" i="7"/>
  <c r="C14" i="7"/>
  <c r="C13" i="6"/>
  <c r="C11" i="6"/>
  <c r="C15" i="6"/>
  <c r="C10" i="6"/>
  <c r="C14" i="6"/>
  <c r="C13" i="5"/>
  <c r="C11" i="5"/>
  <c r="C15" i="5"/>
  <c r="C10" i="5"/>
  <c r="C14" i="5"/>
  <c r="C13" i="4"/>
  <c r="C11" i="4"/>
  <c r="C15" i="4"/>
  <c r="C10" i="4"/>
  <c r="C14" i="4"/>
  <c r="C13" i="3"/>
  <c r="C11" i="3"/>
  <c r="C15" i="3"/>
  <c r="C10" i="3"/>
  <c r="C14" i="3"/>
  <c r="C6" i="2"/>
  <c r="C9" i="2"/>
  <c r="C13" i="2"/>
  <c r="C11" i="2"/>
  <c r="C15" i="2"/>
  <c r="C10" i="2"/>
  <c r="C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DCSC</author>
  </authors>
  <commentList>
    <comment ref="E2" authorId="0" shapeId="0" xr:uid="{754D3A86-7267-4217-A954-7948368FBD7A}">
      <text>
        <r>
          <rPr>
            <sz val="11"/>
            <color indexed="8"/>
            <rFont val="Aptos Narrow"/>
            <family val="2"/>
            <scheme val="minor"/>
          </rPr>
          <t>All power management features are enabled in UEFI and the operating system.  Server is booted to operating system and sitting idle for several minutes.</t>
        </r>
      </text>
    </comment>
    <comment ref="F2" authorId="0" shapeId="0" xr:uid="{A39B883F-D05E-4C92-A48E-A4BC2339A389}">
      <text>
        <r>
          <rPr>
            <sz val="11"/>
            <color indexed="8"/>
            <rFont val="Aptos Narrow"/>
            <family val="2"/>
            <scheme val="minor"/>
          </rPr>
          <t>Typical long term power consumption under nominal conditions with no faults and user selected load factor.</t>
        </r>
      </text>
    </comment>
    <comment ref="G2" authorId="0" shapeId="0" xr:uid="{38F22F27-C839-429F-8A6F-9DC9365AEC4B}">
      <text>
        <r>
          <rPr>
            <sz val="11"/>
            <color indexed="8"/>
            <rFont val="Aptos Narrow"/>
            <family val="2"/>
            <scheme val="minor"/>
          </rPr>
          <t>Typical long term power consumption under nominal conditions with no faults and 100% load.</t>
        </r>
      </text>
    </comment>
    <comment ref="H2" authorId="0" shapeId="0" xr:uid="{18DA0AFB-442B-4EC1-B53E-A1A30AB29E84}">
      <text>
        <r>
          <rPr>
            <sz val="11"/>
            <color indexed="8"/>
            <rFont val="Aptos Narrow"/>
            <family val="2"/>
            <scheme val="minor"/>
          </rPr>
          <t>Maximum power consumption used for power supply sizing. Typically encountered under fault and/or high temperature conditions.</t>
        </r>
      </text>
    </comment>
    <comment ref="E10" authorId="0" shapeId="0" xr:uid="{E203F827-5AD4-4A17-8B5E-3E26075E69AF}">
      <text>
        <r>
          <rPr>
            <sz val="11"/>
            <color indexed="8"/>
            <rFont val="Aptos Narrow"/>
            <family val="2"/>
            <scheme val="minor"/>
          </rPr>
          <t>All power management features are enabled in UEFI and the operating system.  Server is booted to operating system and sitting idle for several minutes.</t>
        </r>
      </text>
    </comment>
    <comment ref="F10" authorId="0" shapeId="0" xr:uid="{B6606F19-5933-46E5-A7BD-529428720873}">
      <text>
        <r>
          <rPr>
            <sz val="11"/>
            <color indexed="8"/>
            <rFont val="Aptos Narrow"/>
            <family val="2"/>
            <scheme val="minor"/>
          </rPr>
          <t>Typical long term power consumption under nominal conditions with no faults and user selected load factor.</t>
        </r>
      </text>
    </comment>
    <comment ref="G10" authorId="0" shapeId="0" xr:uid="{ABD67126-E35B-45BA-AA90-2577751E7C95}">
      <text>
        <r>
          <rPr>
            <sz val="11"/>
            <color indexed="8"/>
            <rFont val="Aptos Narrow"/>
            <family val="2"/>
            <scheme val="minor"/>
          </rPr>
          <t>Typical long term power consumption under nominal conditions with no faults and 100% load.</t>
        </r>
      </text>
    </comment>
    <comment ref="H10" authorId="0" shapeId="0" xr:uid="{7DC87CCA-02DA-4654-B3C5-1C4E668FE9BF}">
      <text>
        <r>
          <rPr>
            <sz val="11"/>
            <color indexed="8"/>
            <rFont val="Aptos Narrow"/>
            <family val="2"/>
            <scheme val="minor"/>
          </rPr>
          <t>Maximum power consumption used for power supply sizing. Typically encountered under fault and/or high temperature conditions.</t>
        </r>
      </text>
    </comment>
    <comment ref="E18" authorId="0" shapeId="0" xr:uid="{D014A478-8D37-4D4B-8E5C-A9E1F501B547}">
      <text>
        <r>
          <rPr>
            <sz val="11"/>
            <color indexed="8"/>
            <rFont val="Aptos Narrow"/>
            <family val="2"/>
            <scheme val="minor"/>
          </rPr>
          <t>All power management features are enabled in UEFI and the operating system.  Server is booted to operating system and sitting idle for several minutes.</t>
        </r>
      </text>
    </comment>
    <comment ref="F18" authorId="0" shapeId="0" xr:uid="{61695DB3-EE28-4B65-AE8C-79D95E8AAF77}">
      <text>
        <r>
          <rPr>
            <sz val="11"/>
            <color indexed="8"/>
            <rFont val="Aptos Narrow"/>
            <family val="2"/>
            <scheme val="minor"/>
          </rPr>
          <t>Typical long term power consumption under nominal conditions with no faults and user selected load factor.</t>
        </r>
      </text>
    </comment>
    <comment ref="G18" authorId="0" shapeId="0" xr:uid="{9EA2F73F-C32D-4122-B094-436F203AD33C}">
      <text>
        <r>
          <rPr>
            <sz val="11"/>
            <color indexed="8"/>
            <rFont val="Aptos Narrow"/>
            <family val="2"/>
            <scheme val="minor"/>
          </rPr>
          <t>Typical long term power consumption under nominal conditions with no faults and 100% load.</t>
        </r>
      </text>
    </comment>
    <comment ref="H18" authorId="0" shapeId="0" xr:uid="{757757C0-EDFF-4972-9B2F-79B6C24AF66D}">
      <text>
        <r>
          <rPr>
            <sz val="11"/>
            <color indexed="8"/>
            <rFont val="Aptos Narrow"/>
            <family val="2"/>
            <scheme val="minor"/>
          </rPr>
          <t>Maximum power consumption used for power supply sizing. Typically encountered under fault and/or high temperature conditions.</t>
        </r>
      </text>
    </comment>
    <comment ref="E26" authorId="0" shapeId="0" xr:uid="{4A642A98-6C1E-4BD5-8C45-3901ABFA7615}">
      <text>
        <r>
          <rPr>
            <sz val="11"/>
            <color indexed="8"/>
            <rFont val="Aptos Narrow"/>
            <family val="2"/>
            <scheme val="minor"/>
          </rPr>
          <t>All power management features are enabled in UEFI and the operating system.  Server is booted to operating system and sitting idle for several minutes.</t>
        </r>
      </text>
    </comment>
    <comment ref="F26" authorId="0" shapeId="0" xr:uid="{8AFBEA2C-40FE-4F2A-85CF-E0EBB814B65A}">
      <text>
        <r>
          <rPr>
            <sz val="11"/>
            <color indexed="8"/>
            <rFont val="Aptos Narrow"/>
            <family val="2"/>
            <scheme val="minor"/>
          </rPr>
          <t>Typical long term power consumption under nominal conditions with no faults and user selected load factor.</t>
        </r>
      </text>
    </comment>
    <comment ref="G26" authorId="0" shapeId="0" xr:uid="{9779F2FD-6BC7-484E-A854-74829D8EA54B}">
      <text>
        <r>
          <rPr>
            <sz val="11"/>
            <color indexed="8"/>
            <rFont val="Aptos Narrow"/>
            <family val="2"/>
            <scheme val="minor"/>
          </rPr>
          <t>Typical long term power consumption under nominal conditions with no faults and 100% load.</t>
        </r>
      </text>
    </comment>
    <comment ref="H26" authorId="0" shapeId="0" xr:uid="{09C80E8C-4921-41EC-8CE7-669DFC8ED846}">
      <text>
        <r>
          <rPr>
            <sz val="11"/>
            <color indexed="8"/>
            <rFont val="Aptos Narrow"/>
            <family val="2"/>
            <scheme val="minor"/>
          </rPr>
          <t>Maximum power consumption used for power supply sizing. Typically encountered under fault and/or high temperature conditions.</t>
        </r>
      </text>
    </comment>
    <comment ref="E34" authorId="0" shapeId="0" xr:uid="{B787CB3A-DCAC-442E-9039-CD99F5BD7634}">
      <text>
        <r>
          <rPr>
            <sz val="11"/>
            <color indexed="8"/>
            <rFont val="Aptos Narrow"/>
            <family val="2"/>
            <scheme val="minor"/>
          </rPr>
          <t>All power management features are enabled in UEFI and the operating system.  Server is booted to operating system and sitting idle for several minutes.</t>
        </r>
      </text>
    </comment>
    <comment ref="F34" authorId="0" shapeId="0" xr:uid="{A5C9BAB1-8378-471C-84E6-31230E9CADAD}">
      <text>
        <r>
          <rPr>
            <sz val="11"/>
            <color indexed="8"/>
            <rFont val="Aptos Narrow"/>
            <family val="2"/>
            <scheme val="minor"/>
          </rPr>
          <t>Typical long term power consumption under nominal conditions with no faults and user selected load factor.</t>
        </r>
      </text>
    </comment>
    <comment ref="G34" authorId="0" shapeId="0" xr:uid="{522D3670-F0E0-456B-AE4B-F4AF15B60B6D}">
      <text>
        <r>
          <rPr>
            <sz val="11"/>
            <color indexed="8"/>
            <rFont val="Aptos Narrow"/>
            <family val="2"/>
            <scheme val="minor"/>
          </rPr>
          <t>Typical long term power consumption under nominal conditions with no faults and 100% load.</t>
        </r>
      </text>
    </comment>
    <comment ref="H34" authorId="0" shapeId="0" xr:uid="{F44F9E6E-F061-4B14-B620-276A77B6B8A6}">
      <text>
        <r>
          <rPr>
            <sz val="11"/>
            <color indexed="8"/>
            <rFont val="Aptos Narrow"/>
            <family val="2"/>
            <scheme val="minor"/>
          </rPr>
          <t>Maximum power consumption used for power supply sizing. Typically encountered under fault and/or high temperature conditions.</t>
        </r>
      </text>
    </comment>
    <comment ref="E42" authorId="0" shapeId="0" xr:uid="{01956A39-3C72-43E1-BD24-5324A20061E5}">
      <text>
        <r>
          <rPr>
            <sz val="11"/>
            <color indexed="8"/>
            <rFont val="Aptos Narrow"/>
            <family val="2"/>
            <scheme val="minor"/>
          </rPr>
          <t>All power management features are enabled in UEFI and the operating system.  Server is booted to operating system and sitting idle for several minutes.</t>
        </r>
      </text>
    </comment>
    <comment ref="F42" authorId="0" shapeId="0" xr:uid="{1631DE21-5D1F-49FE-ABB0-4E3578E5227D}">
      <text>
        <r>
          <rPr>
            <sz val="11"/>
            <color indexed="8"/>
            <rFont val="Aptos Narrow"/>
            <family val="2"/>
            <scheme val="minor"/>
          </rPr>
          <t>Typical long term power consumption under nominal conditions with no faults and user selected load factor.</t>
        </r>
      </text>
    </comment>
    <comment ref="G42" authorId="0" shapeId="0" xr:uid="{AEF2FF4C-606F-4946-966B-868155177D75}">
      <text>
        <r>
          <rPr>
            <sz val="11"/>
            <color indexed="8"/>
            <rFont val="Aptos Narrow"/>
            <family val="2"/>
            <scheme val="minor"/>
          </rPr>
          <t>Typical long term power consumption under nominal conditions with no faults and 100% load.</t>
        </r>
      </text>
    </comment>
    <comment ref="H42" authorId="0" shapeId="0" xr:uid="{F4B76840-C430-4BB5-9E40-3E13209ECC43}">
      <text>
        <r>
          <rPr>
            <sz val="11"/>
            <color indexed="8"/>
            <rFont val="Aptos Narrow"/>
            <family val="2"/>
            <scheme val="minor"/>
          </rPr>
          <t>Maximum power consumption used for power supply sizing. Typically encountered under fault and/or high temperature conditions.</t>
        </r>
      </text>
    </comment>
    <comment ref="E50" authorId="0" shapeId="0" xr:uid="{C4D7E1D5-4666-420B-B2AE-6F75A75D00BF}">
      <text>
        <r>
          <rPr>
            <sz val="11"/>
            <color indexed="8"/>
            <rFont val="Aptos Narrow"/>
            <family val="2"/>
            <scheme val="minor"/>
          </rPr>
          <t>All power management features are enabled in UEFI and the operating system.  Server is booted to operating system and sitting idle for several minutes.</t>
        </r>
      </text>
    </comment>
    <comment ref="F50" authorId="0" shapeId="0" xr:uid="{30F4FAFD-E2A3-4189-AFAA-4EE86411BBA4}">
      <text>
        <r>
          <rPr>
            <sz val="11"/>
            <color indexed="8"/>
            <rFont val="Aptos Narrow"/>
            <family val="2"/>
            <scheme val="minor"/>
          </rPr>
          <t>Typical long term power consumption under nominal conditions with no faults and user selected load factor.</t>
        </r>
      </text>
    </comment>
    <comment ref="G50" authorId="0" shapeId="0" xr:uid="{97D01AD2-6BD5-43D8-8BDE-3A7E52DA68D8}">
      <text>
        <r>
          <rPr>
            <sz val="11"/>
            <color indexed="8"/>
            <rFont val="Aptos Narrow"/>
            <family val="2"/>
            <scheme val="minor"/>
          </rPr>
          <t>Typical long term power consumption under nominal conditions with no faults and 100% load.</t>
        </r>
      </text>
    </comment>
    <comment ref="H50" authorId="0" shapeId="0" xr:uid="{FAB1CE7E-8EA9-4BB3-A841-F2F527CFE63B}">
      <text>
        <r>
          <rPr>
            <sz val="11"/>
            <color indexed="8"/>
            <rFont val="Aptos Narrow"/>
            <family val="2"/>
            <scheme val="minor"/>
          </rPr>
          <t>Maximum power consumption used for power supply sizing. Typically encountered under fault and/or high temperature conditions.</t>
        </r>
      </text>
    </comment>
  </commentList>
</comments>
</file>

<file path=xl/sharedStrings.xml><?xml version="1.0" encoding="utf-8"?>
<sst xmlns="http://schemas.openxmlformats.org/spreadsheetml/2006/main" count="424" uniqueCount="208">
  <si>
    <t>Machine Name</t>
  </si>
  <si>
    <t>Server 1 : ThinkSystem SR675 V3 3yr Warranty with Controlled GPU</t>
  </si>
  <si>
    <t>Model</t>
  </si>
  <si>
    <t>7D9RCTO1WW</t>
  </si>
  <si>
    <t>Quantity</t>
  </si>
  <si>
    <t>Power Summary</t>
  </si>
  <si>
    <t>Idle</t>
  </si>
  <si>
    <t>Load Factor</t>
  </si>
  <si>
    <t>Nominal Max</t>
  </si>
  <si>
    <t>Worst Case Max</t>
  </si>
  <si>
    <t>Operating Voltage</t>
  </si>
  <si>
    <t>230V</t>
  </si>
  <si>
    <t>Input Power (W)</t>
  </si>
  <si>
    <t>910.1</t>
  </si>
  <si>
    <t>2,645.2</t>
  </si>
  <si>
    <t>4,483.7</t>
  </si>
  <si>
    <t>4,824.6</t>
  </si>
  <si>
    <t>Load Factor (%)</t>
  </si>
  <si>
    <t>70.0</t>
  </si>
  <si>
    <t>Input Current (A)</t>
  </si>
  <si>
    <t>4.8</t>
  </si>
  <si>
    <t>11.8</t>
  </si>
  <si>
    <t>19.8</t>
  </si>
  <si>
    <t>21.3</t>
  </si>
  <si>
    <t>System S5 (W)</t>
  </si>
  <si>
    <t>12.0</t>
  </si>
  <si>
    <t>Apparent Power (VA)</t>
  </si>
  <si>
    <t>1,095.2</t>
  </si>
  <si>
    <t>2,718.6</t>
  </si>
  <si>
    <t>4,556.6</t>
  </si>
  <si>
    <t>4,893.1</t>
  </si>
  <si>
    <t>Power Policy</t>
  </si>
  <si>
    <t>N+1 redundancy with over-subscription</t>
  </si>
  <si>
    <t>Heat Generation (BTU/Hr)</t>
  </si>
  <si>
    <t>3,105.3</t>
  </si>
  <si>
    <t>9,025.5</t>
  </si>
  <si>
    <t>15,298.4</t>
  </si>
  <si>
    <t>16,461.5</t>
  </si>
  <si>
    <t>Power Utilization</t>
  </si>
  <si>
    <t>49.25%</t>
  </si>
  <si>
    <t>Power(DC W)</t>
  </si>
  <si>
    <t>687.4</t>
  </si>
  <si>
    <t>2,497.5</t>
  </si>
  <si>
    <t>4,278.8</t>
  </si>
  <si>
    <t>4,609.5</t>
  </si>
  <si>
    <t>Server 2 : ThinkSystem SR675 V3 3yr Warranty with Controlled GPU</t>
  </si>
  <si>
    <t>2,104.9</t>
  </si>
  <si>
    <t>4,850.4</t>
  </si>
  <si>
    <t>7,622.3</t>
  </si>
  <si>
    <t>7,686.0</t>
  </si>
  <si>
    <t>9.5</t>
  </si>
  <si>
    <t>21.4</t>
  </si>
  <si>
    <t>33.5</t>
  </si>
  <si>
    <t>33.8</t>
  </si>
  <si>
    <t>2,183.5</t>
  </si>
  <si>
    <t>4,919.3</t>
  </si>
  <si>
    <t>7,699.2</t>
  </si>
  <si>
    <t>7,763.7</t>
  </si>
  <si>
    <t>7,182.0</t>
  </si>
  <si>
    <t>16,549.6</t>
  </si>
  <si>
    <t>26,007.1</t>
  </si>
  <si>
    <t>26,224.8</t>
  </si>
  <si>
    <t>78.09%</t>
  </si>
  <si>
    <t>1,977.4</t>
  </si>
  <si>
    <t>4,634.2</t>
  </si>
  <si>
    <t>7,248.8</t>
  </si>
  <si>
    <t>7,309.5</t>
  </si>
  <si>
    <t>Server 3 : ThinkSystem SR675 V3 3yr Warranty with Controlled GPU</t>
  </si>
  <si>
    <t>496.1</t>
  </si>
  <si>
    <t>1,541.9</t>
  </si>
  <si>
    <t>2,593.8</t>
  </si>
  <si>
    <t>2,932.6</t>
  </si>
  <si>
    <t>2.5</t>
  </si>
  <si>
    <t>6.9</t>
  </si>
  <si>
    <t>11.4</t>
  </si>
  <si>
    <t>12.9</t>
  </si>
  <si>
    <t>563.8</t>
  </si>
  <si>
    <t>1,578.2</t>
  </si>
  <si>
    <t>2,620.0</t>
  </si>
  <si>
    <t>2,962.2</t>
  </si>
  <si>
    <t>Non-Redundant</t>
  </si>
  <si>
    <t>1,692.8</t>
  </si>
  <si>
    <t>5,261.1</t>
  </si>
  <si>
    <t>8,850.0</t>
  </si>
  <si>
    <t>10,005.9</t>
  </si>
  <si>
    <t>57.29%</t>
  </si>
  <si>
    <t>419.3</t>
  </si>
  <si>
    <t>1,434.9</t>
  </si>
  <si>
    <t>2,434.4</t>
  </si>
  <si>
    <t>2,749.9</t>
  </si>
  <si>
    <t>Server 4 : ThinkSystem SR675 V3 3yr Warranty with Controlled GPU</t>
  </si>
  <si>
    <t>671.9</t>
  </si>
  <si>
    <t>1,908.0</t>
  </si>
  <si>
    <t>3,210.0</t>
  </si>
  <si>
    <t>3,539.2</t>
  </si>
  <si>
    <t>3.5</t>
  </si>
  <si>
    <t>8.5</t>
  </si>
  <si>
    <t>14.2</t>
  </si>
  <si>
    <t>15.6</t>
  </si>
  <si>
    <t>794.2</t>
  </si>
  <si>
    <t>1,961.0</t>
  </si>
  <si>
    <t>3,262.2</t>
  </si>
  <si>
    <t>3,585.8</t>
  </si>
  <si>
    <t>2,292.5</t>
  </si>
  <si>
    <t>6,510.1</t>
  </si>
  <si>
    <t>10,952.4</t>
  </si>
  <si>
    <t>12,075.7</t>
  </si>
  <si>
    <t>46.08%</t>
  </si>
  <si>
    <t>523.4</t>
  </si>
  <si>
    <t>1,772.7</t>
  </si>
  <si>
    <t>3,002.1</t>
  </si>
  <si>
    <t>3,317.7</t>
  </si>
  <si>
    <t>Server 5 : ThinkSystem SR650 V3 3yr warranty with Controlled GPU</t>
  </si>
  <si>
    <t>7D76CTOEWW</t>
  </si>
  <si>
    <t>175.3</t>
  </si>
  <si>
    <t>641.3</t>
  </si>
  <si>
    <t>1,083.7</t>
  </si>
  <si>
    <t>1,193.8</t>
  </si>
  <si>
    <t>0.8</t>
  </si>
  <si>
    <t>3.1</t>
  </si>
  <si>
    <t>5.1</t>
  </si>
  <si>
    <t>5.6</t>
  </si>
  <si>
    <t>192.6</t>
  </si>
  <si>
    <t>704.8</t>
  </si>
  <si>
    <t>1,169.0</t>
  </si>
  <si>
    <t>1,279.5</t>
  </si>
  <si>
    <t>N+N redundancy with over-subscription</t>
  </si>
  <si>
    <t>598.1</t>
  </si>
  <si>
    <t>2,188.3</t>
  </si>
  <si>
    <t>3,697.5</t>
  </si>
  <si>
    <t>4,073.1</t>
  </si>
  <si>
    <t>52.22%</t>
  </si>
  <si>
    <t>155.9</t>
  </si>
  <si>
    <t>592.1</t>
  </si>
  <si>
    <t>1,021.4</t>
  </si>
  <si>
    <t>1,127.9</t>
  </si>
  <si>
    <t>Server 6 : ThinkSystem SR650 V3 3yr warranty with Controlled GPU</t>
  </si>
  <si>
    <t>208.4</t>
  </si>
  <si>
    <t>791.1</t>
  </si>
  <si>
    <t>1,356.7</t>
  </si>
  <si>
    <t>1,487.1</t>
  </si>
  <si>
    <t>1.0</t>
  </si>
  <si>
    <t>3.8</t>
  </si>
  <si>
    <t>6.3</t>
  </si>
  <si>
    <t>6.8</t>
  </si>
  <si>
    <t>229.0</t>
  </si>
  <si>
    <t>868.4</t>
  </si>
  <si>
    <t>1,441.7</t>
  </si>
  <si>
    <t>1,567.0</t>
  </si>
  <si>
    <t>711.1</t>
  </si>
  <si>
    <t>2,699.4</t>
  </si>
  <si>
    <t>4,628.9</t>
  </si>
  <si>
    <t>5,074.0</t>
  </si>
  <si>
    <t>65.44%</t>
  </si>
  <si>
    <t>186.0</t>
  </si>
  <si>
    <t>739.9</t>
  </si>
  <si>
    <t>1,285.0</t>
  </si>
  <si>
    <t>1,413.4</t>
  </si>
  <si>
    <t>Server 7 : ThinkSystem SR650a V4 - 3yr Warranty</t>
  </si>
  <si>
    <t>7DGDCTO2WW</t>
  </si>
  <si>
    <t>342.3</t>
  </si>
  <si>
    <t>1,315.4</t>
  </si>
  <si>
    <t>2,297.8</t>
  </si>
  <si>
    <t>2,618.1</t>
  </si>
  <si>
    <t>1.9</t>
  </si>
  <si>
    <t>5.8</t>
  </si>
  <si>
    <t>10.1</t>
  </si>
  <si>
    <t>11.5</t>
  </si>
  <si>
    <t>434.4</t>
  </si>
  <si>
    <t>1,332.7</t>
  </si>
  <si>
    <t>2,316.3</t>
  </si>
  <si>
    <t>2,633.9</t>
  </si>
  <si>
    <t>N+N redundancy without over-subscription</t>
  </si>
  <si>
    <t>1,167.9</t>
  </si>
  <si>
    <t>4,488.0</t>
  </si>
  <si>
    <t>7,840.1</t>
  </si>
  <si>
    <t>8,932.9</t>
  </si>
  <si>
    <t>90.53%</t>
  </si>
  <si>
    <t>243.6</t>
  </si>
  <si>
    <t>1,196.0</t>
  </si>
  <si>
    <t>2,133.2</t>
  </si>
  <si>
    <t>2,444.2</t>
  </si>
  <si>
    <t>Server 1 : ThinkSystem SR675 V3  with 8 x H100 NVL 94GB</t>
  </si>
  <si>
    <t>System Level Data</t>
  </si>
  <si>
    <t>Total System Power (W AC Nominal Max)</t>
  </si>
  <si>
    <t>HVAC W AC needed for DC Air Cooling**</t>
  </si>
  <si>
    <t>Total W AC Power Per System (System + HVAC)</t>
  </si>
  <si>
    <t>Energy Consumption</t>
  </si>
  <si>
    <t>kWh / day (includes Server + DC HVAC)</t>
  </si>
  <si>
    <t>kWh / month (includes Server + DC HVAC)</t>
  </si>
  <si>
    <t>kWh /  year (includes Server + DC HVAC)</t>
  </si>
  <si>
    <t>Energy Cost</t>
  </si>
  <si>
    <t>Power cost / day (Server + DC HVAC)  @ $0.15 kWh</t>
  </si>
  <si>
    <t>Power cost / month (Server + DC HVAC)  @ $0.15 kWh</t>
  </si>
  <si>
    <t>Power cost / year (Server + DC HVAC) @ $0.15 kWh</t>
  </si>
  <si>
    <t>Server 2 : ThinkSystem SR675 V3  with 8 x H200 NVL 141GB</t>
  </si>
  <si>
    <t>kWh / year (includes Server + DC HVAC)</t>
  </si>
  <si>
    <t>Server 3 : ThinkSystem SR675 V3  with 4 x H100 NVL 94GB PCIe</t>
  </si>
  <si>
    <t>Server 4 : ThinkSystem SR675 V3  with 8 x L40 48GB</t>
  </si>
  <si>
    <t>Server 5 : ThinkSystem SR650V3 with 1 x L40S</t>
  </si>
  <si>
    <t>Server 6: ThinkSystem SR650V3 32C with 1 x L40S</t>
  </si>
  <si>
    <t>Server 7: ThinkSystem SR650a V4 with 48C 1xL40S 48GB</t>
  </si>
  <si>
    <t>Server 1</t>
  </si>
  <si>
    <t>Server 2</t>
  </si>
  <si>
    <t>Server 3</t>
  </si>
  <si>
    <t>Server 4</t>
  </si>
  <si>
    <t>Server 5</t>
  </si>
  <si>
    <t>Server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</si>
</sst>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>
    <font>
      <sz val="11"/>
      <color theme="1"/>
      <name val="Aptos Narrow"/>
      <family val="2"/>
      <scheme val="minor"/>
    </font>
    <font>
      <b/>
      <sz val="12"/>
      <color indexed="9"/>
      <name val="Arial"/>
    </font>
    <font>
      <sz val="12"/>
      <name val="Arial"/>
    </font>
    <font>
      <sz val="11"/>
      <color indexed="8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3"/>
      </patternFill>
    </fill>
    <fill>
      <patternFill patternType="solid">
        <fgColor rgb="FFF0F0F0"/>
      </patternFill>
    </fill>
    <fill>
      <patternFill patternType="solid">
        <fgColor indexed="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" fontId="0" fillId="0" borderId="0" xfId="0" applyNumberFormat="1"/>
    <xf numFmtId="4" fontId="6" fillId="3" borderId="0" xfId="0" applyNumberFormat="1" applyFont="1" applyFill="1" applyAlignment="1">
      <alignment horizontal="right"/>
    </xf>
    <xf numFmtId="164" fontId="0" fillId="0" borderId="0" xfId="0" applyNumberForma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58C81-1EC8-4975-884E-A5E1CA73B0FF}">
  <dimension ref="A1:H55"/>
  <sheetViews>
    <sheetView topLeftCell="A43" workbookViewId="0">
      <selection activeCell="G52" sqref="G52"/>
    </sheetView>
  </sheetViews>
  <sheetFormatPr defaultRowHeight="15"/>
  <cols>
    <col min="1" max="1" width="21" customWidth="1"/>
    <col min="2" max="2" width="60" customWidth="1"/>
    <col min="3" max="8" width="21" customWidth="1"/>
  </cols>
  <sheetData>
    <row r="1" spans="1:8" ht="15.75">
      <c r="A1" s="1" t="s">
        <v>0</v>
      </c>
      <c r="B1" s="1" t="s">
        <v>1</v>
      </c>
      <c r="C1" s="1"/>
      <c r="D1" s="1" t="s">
        <v>2</v>
      </c>
      <c r="E1" s="2" t="s">
        <v>3</v>
      </c>
      <c r="F1" s="2" t="s">
        <v>4</v>
      </c>
      <c r="G1" s="2">
        <v>1</v>
      </c>
      <c r="H1" s="1"/>
    </row>
    <row r="2" spans="1:8" ht="15.75">
      <c r="A2" s="1" t="s">
        <v>5</v>
      </c>
      <c r="B2" s="1"/>
      <c r="C2" s="1"/>
      <c r="D2" s="1"/>
      <c r="E2" s="2" t="s">
        <v>6</v>
      </c>
      <c r="F2" s="2" t="s">
        <v>7</v>
      </c>
      <c r="G2" s="2" t="s">
        <v>8</v>
      </c>
      <c r="H2" s="2" t="s">
        <v>9</v>
      </c>
    </row>
    <row r="3" spans="1:8" ht="15.75">
      <c r="A3" s="3" t="s">
        <v>10</v>
      </c>
      <c r="B3" s="3" t="s">
        <v>11</v>
      </c>
      <c r="C3" s="3"/>
      <c r="D3" s="3" t="s">
        <v>12</v>
      </c>
      <c r="E3" s="3" t="s">
        <v>13</v>
      </c>
      <c r="F3" s="3" t="s">
        <v>14</v>
      </c>
      <c r="G3" s="3" t="s">
        <v>15</v>
      </c>
      <c r="H3" s="3" t="s">
        <v>16</v>
      </c>
    </row>
    <row r="4" spans="1:8" ht="15.75">
      <c r="A4" s="4" t="s">
        <v>17</v>
      </c>
      <c r="B4" s="4" t="s">
        <v>18</v>
      </c>
      <c r="C4" s="4"/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</row>
    <row r="5" spans="1:8" ht="15.75">
      <c r="A5" s="3" t="s">
        <v>24</v>
      </c>
      <c r="B5" s="3" t="s">
        <v>25</v>
      </c>
      <c r="C5" s="3"/>
      <c r="D5" s="3" t="s">
        <v>26</v>
      </c>
      <c r="E5" s="3" t="s">
        <v>27</v>
      </c>
      <c r="F5" s="3" t="s">
        <v>28</v>
      </c>
      <c r="G5" s="3" t="s">
        <v>29</v>
      </c>
      <c r="H5" s="3" t="s">
        <v>30</v>
      </c>
    </row>
    <row r="6" spans="1:8" ht="15.75">
      <c r="A6" s="4" t="s">
        <v>31</v>
      </c>
      <c r="B6" s="4" t="s">
        <v>32</v>
      </c>
      <c r="C6" s="4"/>
      <c r="D6" s="4" t="s">
        <v>33</v>
      </c>
      <c r="E6" s="4" t="s">
        <v>34</v>
      </c>
      <c r="F6" s="4" t="s">
        <v>35</v>
      </c>
      <c r="G6" s="4" t="s">
        <v>36</v>
      </c>
      <c r="H6" s="4" t="s">
        <v>37</v>
      </c>
    </row>
    <row r="7" spans="1:8" ht="15.75">
      <c r="A7" s="3" t="s">
        <v>38</v>
      </c>
      <c r="B7" s="3" t="s">
        <v>39</v>
      </c>
      <c r="C7" s="3"/>
      <c r="D7" s="3" t="s">
        <v>40</v>
      </c>
      <c r="E7" s="3" t="s">
        <v>41</v>
      </c>
      <c r="F7" s="3" t="s">
        <v>42</v>
      </c>
      <c r="G7" s="3" t="s">
        <v>43</v>
      </c>
      <c r="H7" s="3" t="s">
        <v>44</v>
      </c>
    </row>
    <row r="8" spans="1:8" ht="15.75">
      <c r="A8" s="4"/>
      <c r="B8" s="4"/>
      <c r="C8" s="4"/>
      <c r="D8" s="4"/>
      <c r="E8" s="4"/>
      <c r="F8" s="4"/>
      <c r="G8" s="4"/>
      <c r="H8" s="4"/>
    </row>
    <row r="9" spans="1:8" ht="15.75">
      <c r="A9" s="1" t="s">
        <v>0</v>
      </c>
      <c r="B9" s="1" t="s">
        <v>45</v>
      </c>
      <c r="C9" s="1"/>
      <c r="D9" s="1" t="s">
        <v>2</v>
      </c>
      <c r="E9" s="2" t="s">
        <v>3</v>
      </c>
      <c r="F9" s="2" t="s">
        <v>4</v>
      </c>
      <c r="G9" s="2">
        <v>1</v>
      </c>
      <c r="H9" s="1"/>
    </row>
    <row r="10" spans="1:8" ht="15.75">
      <c r="A10" s="1" t="s">
        <v>5</v>
      </c>
      <c r="B10" s="1"/>
      <c r="C10" s="1"/>
      <c r="D10" s="1"/>
      <c r="E10" s="2" t="s">
        <v>6</v>
      </c>
      <c r="F10" s="2" t="s">
        <v>7</v>
      </c>
      <c r="G10" s="2" t="s">
        <v>8</v>
      </c>
      <c r="H10" s="2" t="s">
        <v>9</v>
      </c>
    </row>
    <row r="11" spans="1:8" ht="15.75">
      <c r="A11" s="3" t="s">
        <v>10</v>
      </c>
      <c r="B11" s="3" t="s">
        <v>11</v>
      </c>
      <c r="C11" s="3"/>
      <c r="D11" s="3" t="s">
        <v>12</v>
      </c>
      <c r="E11" s="3" t="s">
        <v>46</v>
      </c>
      <c r="F11" s="3" t="s">
        <v>47</v>
      </c>
      <c r="G11" s="3" t="s">
        <v>48</v>
      </c>
      <c r="H11" s="3" t="s">
        <v>49</v>
      </c>
    </row>
    <row r="12" spans="1:8" ht="15.75">
      <c r="A12" s="4" t="s">
        <v>17</v>
      </c>
      <c r="B12" s="4" t="s">
        <v>18</v>
      </c>
      <c r="C12" s="4"/>
      <c r="D12" s="4" t="s">
        <v>19</v>
      </c>
      <c r="E12" s="4" t="s">
        <v>50</v>
      </c>
      <c r="F12" s="4" t="s">
        <v>51</v>
      </c>
      <c r="G12" s="4" t="s">
        <v>52</v>
      </c>
      <c r="H12" s="4" t="s">
        <v>53</v>
      </c>
    </row>
    <row r="13" spans="1:8" ht="15.75">
      <c r="A13" s="3" t="s">
        <v>24</v>
      </c>
      <c r="B13" s="3" t="s">
        <v>25</v>
      </c>
      <c r="C13" s="3"/>
      <c r="D13" s="3" t="s">
        <v>26</v>
      </c>
      <c r="E13" s="3" t="s">
        <v>54</v>
      </c>
      <c r="F13" s="3" t="s">
        <v>55</v>
      </c>
      <c r="G13" s="3" t="s">
        <v>56</v>
      </c>
      <c r="H13" s="3" t="s">
        <v>57</v>
      </c>
    </row>
    <row r="14" spans="1:8" ht="15.75">
      <c r="A14" s="4" t="s">
        <v>31</v>
      </c>
      <c r="B14" s="4" t="s">
        <v>32</v>
      </c>
      <c r="C14" s="4"/>
      <c r="D14" s="4" t="s">
        <v>33</v>
      </c>
      <c r="E14" s="4" t="s">
        <v>58</v>
      </c>
      <c r="F14" s="4" t="s">
        <v>59</v>
      </c>
      <c r="G14" s="4" t="s">
        <v>60</v>
      </c>
      <c r="H14" s="4" t="s">
        <v>61</v>
      </c>
    </row>
    <row r="15" spans="1:8" ht="15.75">
      <c r="A15" s="3" t="s">
        <v>38</v>
      </c>
      <c r="B15" s="3" t="s">
        <v>62</v>
      </c>
      <c r="C15" s="3"/>
      <c r="D15" s="3" t="s">
        <v>40</v>
      </c>
      <c r="E15" s="3" t="s">
        <v>63</v>
      </c>
      <c r="F15" s="3" t="s">
        <v>64</v>
      </c>
      <c r="G15" s="3" t="s">
        <v>65</v>
      </c>
      <c r="H15" s="3" t="s">
        <v>66</v>
      </c>
    </row>
    <row r="16" spans="1:8" ht="15.75">
      <c r="A16" s="4"/>
      <c r="B16" s="4"/>
      <c r="C16" s="4"/>
      <c r="D16" s="4"/>
      <c r="E16" s="4"/>
      <c r="F16" s="4"/>
      <c r="G16" s="4"/>
      <c r="H16" s="4"/>
    </row>
    <row r="17" spans="1:8" ht="15.75">
      <c r="A17" s="1" t="s">
        <v>0</v>
      </c>
      <c r="B17" s="1" t="s">
        <v>67</v>
      </c>
      <c r="C17" s="1"/>
      <c r="D17" s="1" t="s">
        <v>2</v>
      </c>
      <c r="E17" s="2" t="s">
        <v>3</v>
      </c>
      <c r="F17" s="2" t="s">
        <v>4</v>
      </c>
      <c r="G17" s="2">
        <v>1</v>
      </c>
      <c r="H17" s="1"/>
    </row>
    <row r="18" spans="1:8" ht="15.75">
      <c r="A18" s="1" t="s">
        <v>5</v>
      </c>
      <c r="B18" s="1"/>
      <c r="C18" s="1"/>
      <c r="D18" s="1"/>
      <c r="E18" s="2" t="s">
        <v>6</v>
      </c>
      <c r="F18" s="2" t="s">
        <v>7</v>
      </c>
      <c r="G18" s="2" t="s">
        <v>8</v>
      </c>
      <c r="H18" s="2" t="s">
        <v>9</v>
      </c>
    </row>
    <row r="19" spans="1:8" ht="15.75">
      <c r="A19" s="3" t="s">
        <v>10</v>
      </c>
      <c r="B19" s="3" t="s">
        <v>11</v>
      </c>
      <c r="C19" s="3"/>
      <c r="D19" s="3" t="s">
        <v>12</v>
      </c>
      <c r="E19" s="3" t="s">
        <v>68</v>
      </c>
      <c r="F19" s="3" t="s">
        <v>69</v>
      </c>
      <c r="G19" s="3" t="s">
        <v>70</v>
      </c>
      <c r="H19" s="3" t="s">
        <v>71</v>
      </c>
    </row>
    <row r="20" spans="1:8" ht="15.75">
      <c r="A20" s="4" t="s">
        <v>17</v>
      </c>
      <c r="B20" s="4" t="s">
        <v>18</v>
      </c>
      <c r="C20" s="4"/>
      <c r="D20" s="4" t="s">
        <v>19</v>
      </c>
      <c r="E20" s="4" t="s">
        <v>72</v>
      </c>
      <c r="F20" s="4" t="s">
        <v>73</v>
      </c>
      <c r="G20" s="4" t="s">
        <v>74</v>
      </c>
      <c r="H20" s="4" t="s">
        <v>75</v>
      </c>
    </row>
    <row r="21" spans="1:8" ht="15.75">
      <c r="A21" s="3" t="s">
        <v>24</v>
      </c>
      <c r="B21" s="3" t="s">
        <v>25</v>
      </c>
      <c r="C21" s="3"/>
      <c r="D21" s="3" t="s">
        <v>26</v>
      </c>
      <c r="E21" s="3" t="s">
        <v>76</v>
      </c>
      <c r="F21" s="3" t="s">
        <v>77</v>
      </c>
      <c r="G21" s="3" t="s">
        <v>78</v>
      </c>
      <c r="H21" s="3" t="s">
        <v>79</v>
      </c>
    </row>
    <row r="22" spans="1:8" ht="15.75">
      <c r="A22" s="4" t="s">
        <v>31</v>
      </c>
      <c r="B22" s="4" t="s">
        <v>80</v>
      </c>
      <c r="C22" s="4"/>
      <c r="D22" s="4" t="s">
        <v>33</v>
      </c>
      <c r="E22" s="4" t="s">
        <v>81</v>
      </c>
      <c r="F22" s="4" t="s">
        <v>82</v>
      </c>
      <c r="G22" s="4" t="s">
        <v>83</v>
      </c>
      <c r="H22" s="4" t="s">
        <v>84</v>
      </c>
    </row>
    <row r="23" spans="1:8" ht="15.75">
      <c r="A23" s="3" t="s">
        <v>38</v>
      </c>
      <c r="B23" s="3" t="s">
        <v>85</v>
      </c>
      <c r="C23" s="3"/>
      <c r="D23" s="3" t="s">
        <v>40</v>
      </c>
      <c r="E23" s="3" t="s">
        <v>86</v>
      </c>
      <c r="F23" s="3" t="s">
        <v>87</v>
      </c>
      <c r="G23" s="3" t="s">
        <v>88</v>
      </c>
      <c r="H23" s="3" t="s">
        <v>89</v>
      </c>
    </row>
    <row r="24" spans="1:8" ht="15.75">
      <c r="A24" s="4"/>
      <c r="B24" s="4"/>
      <c r="C24" s="4"/>
      <c r="D24" s="4"/>
      <c r="E24" s="4"/>
      <c r="F24" s="4"/>
      <c r="G24" s="4"/>
      <c r="H24" s="4"/>
    </row>
    <row r="25" spans="1:8" ht="15.75">
      <c r="A25" s="1" t="s">
        <v>0</v>
      </c>
      <c r="B25" s="1" t="s">
        <v>90</v>
      </c>
      <c r="C25" s="1"/>
      <c r="D25" s="1" t="s">
        <v>2</v>
      </c>
      <c r="E25" s="2" t="s">
        <v>3</v>
      </c>
      <c r="F25" s="2" t="s">
        <v>4</v>
      </c>
      <c r="G25" s="2">
        <v>1</v>
      </c>
      <c r="H25" s="1"/>
    </row>
    <row r="26" spans="1:8" ht="15.75">
      <c r="A26" s="1" t="s">
        <v>5</v>
      </c>
      <c r="B26" s="1"/>
      <c r="C26" s="1"/>
      <c r="D26" s="1"/>
      <c r="E26" s="2" t="s">
        <v>6</v>
      </c>
      <c r="F26" s="2" t="s">
        <v>7</v>
      </c>
      <c r="G26" s="2" t="s">
        <v>8</v>
      </c>
      <c r="H26" s="2" t="s">
        <v>9</v>
      </c>
    </row>
    <row r="27" spans="1:8" ht="15.75">
      <c r="A27" s="3" t="s">
        <v>10</v>
      </c>
      <c r="B27" s="3" t="s">
        <v>11</v>
      </c>
      <c r="C27" s="3"/>
      <c r="D27" s="3" t="s">
        <v>12</v>
      </c>
      <c r="E27" s="3" t="s">
        <v>91</v>
      </c>
      <c r="F27" s="3" t="s">
        <v>92</v>
      </c>
      <c r="G27" s="3" t="s">
        <v>93</v>
      </c>
      <c r="H27" s="3" t="s">
        <v>94</v>
      </c>
    </row>
    <row r="28" spans="1:8" ht="15.75">
      <c r="A28" s="4" t="s">
        <v>17</v>
      </c>
      <c r="B28" s="4" t="s">
        <v>18</v>
      </c>
      <c r="C28" s="4"/>
      <c r="D28" s="4" t="s">
        <v>19</v>
      </c>
      <c r="E28" s="4" t="s">
        <v>95</v>
      </c>
      <c r="F28" s="4" t="s">
        <v>96</v>
      </c>
      <c r="G28" s="4" t="s">
        <v>97</v>
      </c>
      <c r="H28" s="4" t="s">
        <v>98</v>
      </c>
    </row>
    <row r="29" spans="1:8" ht="15.75">
      <c r="A29" s="3" t="s">
        <v>24</v>
      </c>
      <c r="B29" s="3" t="s">
        <v>25</v>
      </c>
      <c r="C29" s="3"/>
      <c r="D29" s="3" t="s">
        <v>26</v>
      </c>
      <c r="E29" s="3" t="s">
        <v>99</v>
      </c>
      <c r="F29" s="3" t="s">
        <v>100</v>
      </c>
      <c r="G29" s="3" t="s">
        <v>101</v>
      </c>
      <c r="H29" s="3" t="s">
        <v>102</v>
      </c>
    </row>
    <row r="30" spans="1:8" ht="15.75">
      <c r="A30" s="4" t="s">
        <v>31</v>
      </c>
      <c r="B30" s="4" t="s">
        <v>80</v>
      </c>
      <c r="C30" s="4"/>
      <c r="D30" s="4" t="s">
        <v>33</v>
      </c>
      <c r="E30" s="4" t="s">
        <v>103</v>
      </c>
      <c r="F30" s="4" t="s">
        <v>104</v>
      </c>
      <c r="G30" s="4" t="s">
        <v>105</v>
      </c>
      <c r="H30" s="4" t="s">
        <v>106</v>
      </c>
    </row>
    <row r="31" spans="1:8" ht="15.75">
      <c r="A31" s="3" t="s">
        <v>38</v>
      </c>
      <c r="B31" s="3" t="s">
        <v>107</v>
      </c>
      <c r="C31" s="3"/>
      <c r="D31" s="3" t="s">
        <v>40</v>
      </c>
      <c r="E31" s="3" t="s">
        <v>108</v>
      </c>
      <c r="F31" s="3" t="s">
        <v>109</v>
      </c>
      <c r="G31" s="3" t="s">
        <v>110</v>
      </c>
      <c r="H31" s="3" t="s">
        <v>111</v>
      </c>
    </row>
    <row r="32" spans="1:8" ht="15.75">
      <c r="A32" s="4"/>
      <c r="B32" s="4"/>
      <c r="C32" s="4"/>
      <c r="D32" s="4"/>
      <c r="E32" s="4"/>
      <c r="F32" s="4"/>
      <c r="G32" s="4"/>
      <c r="H32" s="4"/>
    </row>
    <row r="33" spans="1:8" ht="15.75">
      <c r="A33" s="1" t="s">
        <v>0</v>
      </c>
      <c r="B33" s="1" t="s">
        <v>112</v>
      </c>
      <c r="C33" s="1"/>
      <c r="D33" s="1" t="s">
        <v>2</v>
      </c>
      <c r="E33" s="2" t="s">
        <v>113</v>
      </c>
      <c r="F33" s="2" t="s">
        <v>4</v>
      </c>
      <c r="G33" s="2">
        <v>1</v>
      </c>
      <c r="H33" s="1"/>
    </row>
    <row r="34" spans="1:8" ht="15.75">
      <c r="A34" s="1" t="s">
        <v>5</v>
      </c>
      <c r="B34" s="1"/>
      <c r="C34" s="1"/>
      <c r="D34" s="1"/>
      <c r="E34" s="2" t="s">
        <v>6</v>
      </c>
      <c r="F34" s="2" t="s">
        <v>7</v>
      </c>
      <c r="G34" s="2" t="s">
        <v>8</v>
      </c>
      <c r="H34" s="2" t="s">
        <v>9</v>
      </c>
    </row>
    <row r="35" spans="1:8" ht="15.75">
      <c r="A35" s="3" t="s">
        <v>10</v>
      </c>
      <c r="B35" s="3" t="s">
        <v>11</v>
      </c>
      <c r="C35" s="3"/>
      <c r="D35" s="3" t="s">
        <v>12</v>
      </c>
      <c r="E35" s="3" t="s">
        <v>114</v>
      </c>
      <c r="F35" s="3" t="s">
        <v>115</v>
      </c>
      <c r="G35" s="3" t="s">
        <v>116</v>
      </c>
      <c r="H35" s="3" t="s">
        <v>117</v>
      </c>
    </row>
    <row r="36" spans="1:8" ht="15.75">
      <c r="A36" s="4" t="s">
        <v>17</v>
      </c>
      <c r="B36" s="4" t="s">
        <v>18</v>
      </c>
      <c r="C36" s="4"/>
      <c r="D36" s="4" t="s">
        <v>19</v>
      </c>
      <c r="E36" s="4" t="s">
        <v>118</v>
      </c>
      <c r="F36" s="4" t="s">
        <v>119</v>
      </c>
      <c r="G36" s="4" t="s">
        <v>120</v>
      </c>
      <c r="H36" s="4" t="s">
        <v>121</v>
      </c>
    </row>
    <row r="37" spans="1:8" ht="15.75">
      <c r="A37" s="3" t="s">
        <v>24</v>
      </c>
      <c r="B37" s="3" t="s">
        <v>25</v>
      </c>
      <c r="C37" s="3"/>
      <c r="D37" s="3" t="s">
        <v>26</v>
      </c>
      <c r="E37" s="3" t="s">
        <v>122</v>
      </c>
      <c r="F37" s="3" t="s">
        <v>123</v>
      </c>
      <c r="G37" s="3" t="s">
        <v>124</v>
      </c>
      <c r="H37" s="3" t="s">
        <v>125</v>
      </c>
    </row>
    <row r="38" spans="1:8" ht="15.75">
      <c r="A38" s="4" t="s">
        <v>31</v>
      </c>
      <c r="B38" s="4" t="s">
        <v>126</v>
      </c>
      <c r="C38" s="4"/>
      <c r="D38" s="4" t="s">
        <v>33</v>
      </c>
      <c r="E38" s="4" t="s">
        <v>127</v>
      </c>
      <c r="F38" s="4" t="s">
        <v>128</v>
      </c>
      <c r="G38" s="4" t="s">
        <v>129</v>
      </c>
      <c r="H38" s="4" t="s">
        <v>130</v>
      </c>
    </row>
    <row r="39" spans="1:8" ht="15.75">
      <c r="A39" s="3" t="s">
        <v>38</v>
      </c>
      <c r="B39" s="3" t="s">
        <v>131</v>
      </c>
      <c r="C39" s="3"/>
      <c r="D39" s="3" t="s">
        <v>40</v>
      </c>
      <c r="E39" s="3" t="s">
        <v>132</v>
      </c>
      <c r="F39" s="3" t="s">
        <v>133</v>
      </c>
      <c r="G39" s="3" t="s">
        <v>134</v>
      </c>
      <c r="H39" s="3" t="s">
        <v>135</v>
      </c>
    </row>
    <row r="40" spans="1:8" ht="15.75">
      <c r="A40" s="4"/>
      <c r="B40" s="4"/>
      <c r="C40" s="4"/>
      <c r="D40" s="4"/>
      <c r="E40" s="4"/>
      <c r="F40" s="4"/>
      <c r="G40" s="4"/>
      <c r="H40" s="4"/>
    </row>
    <row r="41" spans="1:8" ht="15.75">
      <c r="A41" s="1" t="s">
        <v>0</v>
      </c>
      <c r="B41" s="1" t="s">
        <v>136</v>
      </c>
      <c r="C41" s="1"/>
      <c r="D41" s="1" t="s">
        <v>2</v>
      </c>
      <c r="E41" s="2" t="s">
        <v>113</v>
      </c>
      <c r="F41" s="2" t="s">
        <v>4</v>
      </c>
      <c r="G41" s="2">
        <v>1</v>
      </c>
      <c r="H41" s="1"/>
    </row>
    <row r="42" spans="1:8" ht="15.75">
      <c r="A42" s="1" t="s">
        <v>5</v>
      </c>
      <c r="B42" s="1"/>
      <c r="C42" s="1"/>
      <c r="D42" s="1"/>
      <c r="E42" s="2" t="s">
        <v>6</v>
      </c>
      <c r="F42" s="2" t="s">
        <v>7</v>
      </c>
      <c r="G42" s="2" t="s">
        <v>8</v>
      </c>
      <c r="H42" s="2" t="s">
        <v>9</v>
      </c>
    </row>
    <row r="43" spans="1:8" ht="15.75">
      <c r="A43" s="3" t="s">
        <v>10</v>
      </c>
      <c r="B43" s="3" t="s">
        <v>11</v>
      </c>
      <c r="C43" s="3"/>
      <c r="D43" s="3" t="s">
        <v>12</v>
      </c>
      <c r="E43" s="3" t="s">
        <v>137</v>
      </c>
      <c r="F43" s="3" t="s">
        <v>138</v>
      </c>
      <c r="G43" s="3" t="s">
        <v>139</v>
      </c>
      <c r="H43" s="3" t="s">
        <v>140</v>
      </c>
    </row>
    <row r="44" spans="1:8" ht="15.75">
      <c r="A44" s="4" t="s">
        <v>17</v>
      </c>
      <c r="B44" s="4" t="s">
        <v>18</v>
      </c>
      <c r="C44" s="4"/>
      <c r="D44" s="4" t="s">
        <v>19</v>
      </c>
      <c r="E44" s="4" t="s">
        <v>141</v>
      </c>
      <c r="F44" s="4" t="s">
        <v>142</v>
      </c>
      <c r="G44" s="4" t="s">
        <v>143</v>
      </c>
      <c r="H44" s="4" t="s">
        <v>144</v>
      </c>
    </row>
    <row r="45" spans="1:8" ht="15.75">
      <c r="A45" s="3" t="s">
        <v>24</v>
      </c>
      <c r="B45" s="3" t="s">
        <v>25</v>
      </c>
      <c r="C45" s="3"/>
      <c r="D45" s="3" t="s">
        <v>26</v>
      </c>
      <c r="E45" s="3" t="s">
        <v>145</v>
      </c>
      <c r="F45" s="3" t="s">
        <v>146</v>
      </c>
      <c r="G45" s="3" t="s">
        <v>147</v>
      </c>
      <c r="H45" s="3" t="s">
        <v>148</v>
      </c>
    </row>
    <row r="46" spans="1:8" ht="15.75">
      <c r="A46" s="4" t="s">
        <v>31</v>
      </c>
      <c r="B46" s="4" t="s">
        <v>126</v>
      </c>
      <c r="C46" s="4"/>
      <c r="D46" s="4" t="s">
        <v>33</v>
      </c>
      <c r="E46" s="4" t="s">
        <v>149</v>
      </c>
      <c r="F46" s="4" t="s">
        <v>150</v>
      </c>
      <c r="G46" s="4" t="s">
        <v>151</v>
      </c>
      <c r="H46" s="4" t="s">
        <v>152</v>
      </c>
    </row>
    <row r="47" spans="1:8" ht="15.75">
      <c r="A47" s="3" t="s">
        <v>38</v>
      </c>
      <c r="B47" s="3" t="s">
        <v>153</v>
      </c>
      <c r="C47" s="3"/>
      <c r="D47" s="3" t="s">
        <v>40</v>
      </c>
      <c r="E47" s="3" t="s">
        <v>154</v>
      </c>
      <c r="F47" s="3" t="s">
        <v>155</v>
      </c>
      <c r="G47" s="3" t="s">
        <v>156</v>
      </c>
      <c r="H47" s="3" t="s">
        <v>157</v>
      </c>
    </row>
    <row r="48" spans="1:8" ht="15.75">
      <c r="A48" s="4"/>
      <c r="B48" s="4"/>
      <c r="C48" s="4"/>
      <c r="D48" s="4"/>
      <c r="E48" s="4"/>
      <c r="F48" s="4"/>
      <c r="G48" s="4"/>
      <c r="H48" s="4"/>
    </row>
    <row r="49" spans="1:8" ht="15.75">
      <c r="A49" s="1" t="s">
        <v>0</v>
      </c>
      <c r="B49" s="1" t="s">
        <v>158</v>
      </c>
      <c r="C49" s="1"/>
      <c r="D49" s="1" t="s">
        <v>2</v>
      </c>
      <c r="E49" s="2" t="s">
        <v>159</v>
      </c>
      <c r="F49" s="2" t="s">
        <v>4</v>
      </c>
      <c r="G49" s="2">
        <v>1</v>
      </c>
      <c r="H49" s="1"/>
    </row>
    <row r="50" spans="1:8" ht="15.75">
      <c r="A50" s="1" t="s">
        <v>5</v>
      </c>
      <c r="B50" s="1"/>
      <c r="C50" s="1"/>
      <c r="D50" s="1"/>
      <c r="E50" s="2" t="s">
        <v>6</v>
      </c>
      <c r="F50" s="2" t="s">
        <v>7</v>
      </c>
      <c r="G50" s="2" t="s">
        <v>8</v>
      </c>
      <c r="H50" s="2" t="s">
        <v>9</v>
      </c>
    </row>
    <row r="51" spans="1:8" ht="15.75">
      <c r="A51" s="3" t="s">
        <v>10</v>
      </c>
      <c r="B51" s="3" t="s">
        <v>11</v>
      </c>
      <c r="C51" s="3"/>
      <c r="D51" s="3" t="s">
        <v>12</v>
      </c>
      <c r="E51" s="3" t="s">
        <v>160</v>
      </c>
      <c r="F51" s="3" t="s">
        <v>161</v>
      </c>
      <c r="G51" s="3" t="s">
        <v>162</v>
      </c>
      <c r="H51" s="3" t="s">
        <v>163</v>
      </c>
    </row>
    <row r="52" spans="1:8" ht="15.75">
      <c r="A52" s="4" t="s">
        <v>17</v>
      </c>
      <c r="B52" s="4" t="s">
        <v>18</v>
      </c>
      <c r="C52" s="4"/>
      <c r="D52" s="4" t="s">
        <v>19</v>
      </c>
      <c r="E52" s="4" t="s">
        <v>164</v>
      </c>
      <c r="F52" s="4" t="s">
        <v>165</v>
      </c>
      <c r="G52" s="4" t="s">
        <v>166</v>
      </c>
      <c r="H52" s="4" t="s">
        <v>167</v>
      </c>
    </row>
    <row r="53" spans="1:8" ht="15.75">
      <c r="A53" s="3" t="s">
        <v>24</v>
      </c>
      <c r="B53" s="3" t="s">
        <v>25</v>
      </c>
      <c r="C53" s="3"/>
      <c r="D53" s="3" t="s">
        <v>26</v>
      </c>
      <c r="E53" s="3" t="s">
        <v>168</v>
      </c>
      <c r="F53" s="3" t="s">
        <v>169</v>
      </c>
      <c r="G53" s="3" t="s">
        <v>170</v>
      </c>
      <c r="H53" s="3" t="s">
        <v>171</v>
      </c>
    </row>
    <row r="54" spans="1:8" ht="15.75">
      <c r="A54" s="4" t="s">
        <v>31</v>
      </c>
      <c r="B54" s="4" t="s">
        <v>172</v>
      </c>
      <c r="C54" s="4"/>
      <c r="D54" s="4" t="s">
        <v>33</v>
      </c>
      <c r="E54" s="4" t="s">
        <v>173</v>
      </c>
      <c r="F54" s="4" t="s">
        <v>174</v>
      </c>
      <c r="G54" s="4" t="s">
        <v>175</v>
      </c>
      <c r="H54" s="4" t="s">
        <v>176</v>
      </c>
    </row>
    <row r="55" spans="1:8" ht="15.75">
      <c r="A55" s="3" t="s">
        <v>38</v>
      </c>
      <c r="B55" s="3" t="s">
        <v>177</v>
      </c>
      <c r="C55" s="3"/>
      <c r="D55" s="3" t="s">
        <v>40</v>
      </c>
      <c r="E55" s="3" t="s">
        <v>178</v>
      </c>
      <c r="F55" s="3" t="s">
        <v>179</v>
      </c>
      <c r="G55" s="3" t="s">
        <v>180</v>
      </c>
      <c r="H55" s="3" t="s">
        <v>181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C1474-D6CE-4040-A28C-D544D91C4968}">
  <dimension ref="A1:C16"/>
  <sheetViews>
    <sheetView workbookViewId="0">
      <selection activeCell="C5" sqref="C5"/>
    </sheetView>
  </sheetViews>
  <sheetFormatPr defaultRowHeight="15"/>
  <cols>
    <col min="1" max="1" width="32.7109375" customWidth="1"/>
    <col min="2" max="2" width="73.5703125" customWidth="1"/>
    <col min="3" max="3" width="21" customWidth="1"/>
  </cols>
  <sheetData>
    <row r="1" spans="1:3" ht="21">
      <c r="A1" s="10" t="s">
        <v>182</v>
      </c>
      <c r="B1" s="10"/>
    </row>
    <row r="3" spans="1:3" ht="18.75">
      <c r="A3" s="5"/>
    </row>
    <row r="4" spans="1:3">
      <c r="A4" s="11" t="s">
        <v>183</v>
      </c>
      <c r="B4" t="s">
        <v>184</v>
      </c>
      <c r="C4" s="8">
        <v>4483.7</v>
      </c>
    </row>
    <row r="5" spans="1:3">
      <c r="A5" s="11"/>
      <c r="B5" t="s">
        <v>185</v>
      </c>
      <c r="C5" s="7">
        <f>C4*0.293</f>
        <v>1313.7240999999999</v>
      </c>
    </row>
    <row r="6" spans="1:3">
      <c r="A6" s="11"/>
      <c r="B6" t="s">
        <v>186</v>
      </c>
      <c r="C6" s="7">
        <f>C4+C5</f>
        <v>5797.4241000000002</v>
      </c>
    </row>
    <row r="7" spans="1:3">
      <c r="A7" s="11"/>
      <c r="C7" s="7"/>
    </row>
    <row r="8" spans="1:3" ht="18.75">
      <c r="A8" s="6"/>
      <c r="C8" s="7"/>
    </row>
    <row r="9" spans="1:3" ht="18.75" customHeight="1">
      <c r="A9" s="11" t="s">
        <v>187</v>
      </c>
      <c r="B9" t="s">
        <v>188</v>
      </c>
      <c r="C9" s="7">
        <f>C6*24/1000</f>
        <v>139.13817840000002</v>
      </c>
    </row>
    <row r="10" spans="1:3" ht="18.75" customHeight="1">
      <c r="A10" s="11"/>
      <c r="B10" t="s">
        <v>189</v>
      </c>
      <c r="C10" s="7">
        <f>C9*30</f>
        <v>4174.1453520000005</v>
      </c>
    </row>
    <row r="11" spans="1:3" ht="18.75" customHeight="1">
      <c r="A11" s="11"/>
      <c r="B11" t="s">
        <v>190</v>
      </c>
      <c r="C11" s="7">
        <f>C9*365</f>
        <v>50785.435116000008</v>
      </c>
    </row>
    <row r="12" spans="1:3" ht="18.75">
      <c r="A12" s="6"/>
      <c r="C12" s="7"/>
    </row>
    <row r="13" spans="1:3" ht="18.75" customHeight="1">
      <c r="A13" s="11" t="s">
        <v>191</v>
      </c>
      <c r="B13" t="s">
        <v>192</v>
      </c>
      <c r="C13" s="9">
        <f>C9*0.15</f>
        <v>20.87072676</v>
      </c>
    </row>
    <row r="14" spans="1:3" ht="18.75" customHeight="1">
      <c r="A14" s="11"/>
      <c r="B14" t="s">
        <v>193</v>
      </c>
      <c r="C14" s="9">
        <f>C10*0.15</f>
        <v>626.12180280000007</v>
      </c>
    </row>
    <row r="15" spans="1:3" ht="18.75" customHeight="1">
      <c r="A15" s="11"/>
      <c r="B15" t="s">
        <v>194</v>
      </c>
      <c r="C15" s="9">
        <f>C11*0.15</f>
        <v>7617.8152674000012</v>
      </c>
    </row>
    <row r="16" spans="1:3">
      <c r="C16" s="7"/>
    </row>
  </sheetData>
  <mergeCells count="4">
    <mergeCell ref="A1:B1"/>
    <mergeCell ref="A9:A11"/>
    <mergeCell ref="A13:A15"/>
    <mergeCell ref="A4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399BC-53FA-43C1-937F-ACF0E1EDCF7A}">
  <dimension ref="A1:C16"/>
  <sheetViews>
    <sheetView workbookViewId="0">
      <selection sqref="A1:B1"/>
    </sheetView>
  </sheetViews>
  <sheetFormatPr defaultRowHeight="15"/>
  <cols>
    <col min="1" max="1" width="32.7109375" customWidth="1"/>
    <col min="2" max="2" width="73.5703125" customWidth="1"/>
    <col min="3" max="3" width="21" customWidth="1"/>
  </cols>
  <sheetData>
    <row r="1" spans="1:3" ht="21">
      <c r="A1" s="10" t="s">
        <v>195</v>
      </c>
      <c r="B1" s="10"/>
    </row>
    <row r="3" spans="1:3" ht="18.75">
      <c r="A3" s="5"/>
    </row>
    <row r="4" spans="1:3">
      <c r="A4" s="11" t="s">
        <v>183</v>
      </c>
      <c r="B4" t="s">
        <v>184</v>
      </c>
      <c r="C4" s="8">
        <v>7622.3</v>
      </c>
    </row>
    <row r="5" spans="1:3">
      <c r="A5" s="11"/>
      <c r="B5" t="s">
        <v>185</v>
      </c>
      <c r="C5" s="7">
        <f>C4*0.293</f>
        <v>2233.3339000000001</v>
      </c>
    </row>
    <row r="6" spans="1:3">
      <c r="A6" s="11"/>
      <c r="B6" t="s">
        <v>186</v>
      </c>
      <c r="C6" s="7">
        <f>C4+C5</f>
        <v>9855.6339000000007</v>
      </c>
    </row>
    <row r="7" spans="1:3">
      <c r="A7" s="11"/>
      <c r="C7" s="7"/>
    </row>
    <row r="8" spans="1:3" ht="18.75">
      <c r="A8" s="6"/>
      <c r="C8" s="7"/>
    </row>
    <row r="9" spans="1:3" ht="18.75" customHeight="1">
      <c r="A9" s="11" t="s">
        <v>187</v>
      </c>
      <c r="B9" t="s">
        <v>188</v>
      </c>
      <c r="C9" s="7">
        <f>C6*24/1000</f>
        <v>236.53521360000002</v>
      </c>
    </row>
    <row r="10" spans="1:3" ht="18.75" customHeight="1">
      <c r="A10" s="11"/>
      <c r="B10" t="s">
        <v>189</v>
      </c>
      <c r="C10" s="7">
        <f>C9*30</f>
        <v>7096.0564080000004</v>
      </c>
    </row>
    <row r="11" spans="1:3" ht="18.75" customHeight="1">
      <c r="A11" s="11"/>
      <c r="B11" t="s">
        <v>196</v>
      </c>
      <c r="C11" s="7">
        <f>C9*365</f>
        <v>86335.352964000005</v>
      </c>
    </row>
    <row r="12" spans="1:3" ht="18.75">
      <c r="A12" s="6"/>
      <c r="C12" s="7"/>
    </row>
    <row r="13" spans="1:3" ht="18.75" customHeight="1">
      <c r="A13" s="11" t="s">
        <v>191</v>
      </c>
      <c r="B13" t="s">
        <v>192</v>
      </c>
      <c r="C13" s="9">
        <f>C9*0.15</f>
        <v>35.480282039999999</v>
      </c>
    </row>
    <row r="14" spans="1:3" ht="18.75" customHeight="1">
      <c r="A14" s="11"/>
      <c r="B14" t="s">
        <v>193</v>
      </c>
      <c r="C14" s="9">
        <f>C10*0.15</f>
        <v>1064.4084611999999</v>
      </c>
    </row>
    <row r="15" spans="1:3" ht="18.75" customHeight="1">
      <c r="A15" s="11"/>
      <c r="B15" t="s">
        <v>194</v>
      </c>
      <c r="C15" s="9">
        <f>C11*0.15</f>
        <v>12950.3029446</v>
      </c>
    </row>
    <row r="16" spans="1:3">
      <c r="C16" s="7"/>
    </row>
  </sheetData>
  <mergeCells count="4">
    <mergeCell ref="A1:B1"/>
    <mergeCell ref="A4:A7"/>
    <mergeCell ref="A9:A11"/>
    <mergeCell ref="A13:A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18A61-218D-478B-A8D6-54225DFBE377}">
  <dimension ref="A1:C16"/>
  <sheetViews>
    <sheetView workbookViewId="0">
      <selection sqref="A1:B1"/>
    </sheetView>
  </sheetViews>
  <sheetFormatPr defaultRowHeight="15"/>
  <cols>
    <col min="1" max="1" width="32.7109375" customWidth="1"/>
    <col min="2" max="2" width="73.5703125" customWidth="1"/>
    <col min="3" max="3" width="21" customWidth="1"/>
  </cols>
  <sheetData>
    <row r="1" spans="1:3" ht="21">
      <c r="A1" s="10" t="s">
        <v>197</v>
      </c>
      <c r="B1" s="10"/>
    </row>
    <row r="3" spans="1:3" ht="18.75">
      <c r="A3" s="5"/>
    </row>
    <row r="4" spans="1:3">
      <c r="A4" s="11" t="s">
        <v>183</v>
      </c>
      <c r="B4" t="s">
        <v>184</v>
      </c>
      <c r="C4" s="8">
        <v>2593.8000000000002</v>
      </c>
    </row>
    <row r="5" spans="1:3">
      <c r="A5" s="11"/>
      <c r="B5" t="s">
        <v>185</v>
      </c>
      <c r="C5" s="7">
        <f>C4*0.293</f>
        <v>759.98339999999996</v>
      </c>
    </row>
    <row r="6" spans="1:3">
      <c r="A6" s="11"/>
      <c r="B6" t="s">
        <v>186</v>
      </c>
      <c r="C6" s="7">
        <f>C4+C5</f>
        <v>3353.7834000000003</v>
      </c>
    </row>
    <row r="7" spans="1:3">
      <c r="A7" s="11"/>
      <c r="C7" s="7"/>
    </row>
    <row r="8" spans="1:3" ht="18.75">
      <c r="A8" s="6"/>
      <c r="C8" s="7"/>
    </row>
    <row r="9" spans="1:3" ht="18.75" customHeight="1">
      <c r="A9" s="11" t="s">
        <v>187</v>
      </c>
      <c r="B9" t="s">
        <v>188</v>
      </c>
      <c r="C9" s="7">
        <f>C6*24/1000</f>
        <v>80.490801600000012</v>
      </c>
    </row>
    <row r="10" spans="1:3" ht="18.75" customHeight="1">
      <c r="A10" s="11"/>
      <c r="B10" t="s">
        <v>189</v>
      </c>
      <c r="C10" s="7">
        <f>C9*30</f>
        <v>2414.7240480000005</v>
      </c>
    </row>
    <row r="11" spans="1:3" ht="18.75" customHeight="1">
      <c r="A11" s="11"/>
      <c r="B11" t="s">
        <v>196</v>
      </c>
      <c r="C11" s="7">
        <f>C9*365</f>
        <v>29379.142584000005</v>
      </c>
    </row>
    <row r="12" spans="1:3" ht="18.75">
      <c r="A12" s="6"/>
      <c r="C12" s="7"/>
    </row>
    <row r="13" spans="1:3" ht="18.75" customHeight="1">
      <c r="A13" s="11" t="s">
        <v>191</v>
      </c>
      <c r="B13" t="s">
        <v>192</v>
      </c>
      <c r="C13" s="9">
        <f>C9*0.15</f>
        <v>12.073620240000002</v>
      </c>
    </row>
    <row r="14" spans="1:3" ht="18.75" customHeight="1">
      <c r="A14" s="11"/>
      <c r="B14" t="s">
        <v>193</v>
      </c>
      <c r="C14" s="9">
        <f>C10*0.15</f>
        <v>362.20860720000007</v>
      </c>
    </row>
    <row r="15" spans="1:3" ht="18.75" customHeight="1">
      <c r="A15" s="11"/>
      <c r="B15" t="s">
        <v>194</v>
      </c>
      <c r="C15" s="9">
        <f>C11*0.15</f>
        <v>4406.8713876000002</v>
      </c>
    </row>
    <row r="16" spans="1:3">
      <c r="C16" s="7"/>
    </row>
  </sheetData>
  <mergeCells count="4">
    <mergeCell ref="A1:B1"/>
    <mergeCell ref="A4:A7"/>
    <mergeCell ref="A9:A11"/>
    <mergeCell ref="A13:A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F6118-693F-4D8E-BDC6-C045CD14E455}">
  <dimension ref="A1:C16"/>
  <sheetViews>
    <sheetView workbookViewId="0">
      <selection sqref="A1:B1"/>
    </sheetView>
  </sheetViews>
  <sheetFormatPr defaultRowHeight="15"/>
  <cols>
    <col min="1" max="1" width="32.7109375" customWidth="1"/>
    <col min="2" max="2" width="73.5703125" customWidth="1"/>
    <col min="3" max="3" width="21" customWidth="1"/>
  </cols>
  <sheetData>
    <row r="1" spans="1:3" ht="21">
      <c r="A1" s="10" t="s">
        <v>198</v>
      </c>
      <c r="B1" s="10"/>
    </row>
    <row r="3" spans="1:3" ht="18.75">
      <c r="A3" s="5"/>
    </row>
    <row r="4" spans="1:3">
      <c r="A4" s="11" t="s">
        <v>183</v>
      </c>
      <c r="B4" t="s">
        <v>184</v>
      </c>
      <c r="C4" s="8">
        <v>3210</v>
      </c>
    </row>
    <row r="5" spans="1:3">
      <c r="A5" s="11"/>
      <c r="B5" t="s">
        <v>185</v>
      </c>
      <c r="C5" s="7">
        <f>C4*0.293</f>
        <v>940.53</v>
      </c>
    </row>
    <row r="6" spans="1:3">
      <c r="A6" s="11"/>
      <c r="B6" t="s">
        <v>186</v>
      </c>
      <c r="C6" s="7">
        <f>C4+C5</f>
        <v>4150.53</v>
      </c>
    </row>
    <row r="7" spans="1:3">
      <c r="A7" s="11"/>
      <c r="C7" s="7"/>
    </row>
    <row r="8" spans="1:3" ht="18.75">
      <c r="A8" s="6"/>
      <c r="C8" s="7"/>
    </row>
    <row r="9" spans="1:3" ht="18.75" customHeight="1">
      <c r="A9" s="11" t="s">
        <v>187</v>
      </c>
      <c r="B9" t="s">
        <v>188</v>
      </c>
      <c r="C9" s="7">
        <f>C6*24/1000</f>
        <v>99.612719999999996</v>
      </c>
    </row>
    <row r="10" spans="1:3" ht="18.75" customHeight="1">
      <c r="A10" s="11"/>
      <c r="B10" t="s">
        <v>189</v>
      </c>
      <c r="C10" s="7">
        <f>C9*30</f>
        <v>2988.3815999999997</v>
      </c>
    </row>
    <row r="11" spans="1:3" ht="18.75" customHeight="1">
      <c r="A11" s="11"/>
      <c r="B11" t="s">
        <v>196</v>
      </c>
      <c r="C11" s="7">
        <f>C9*365</f>
        <v>36358.642800000001</v>
      </c>
    </row>
    <row r="12" spans="1:3" ht="18.75">
      <c r="A12" s="6"/>
      <c r="C12" s="7"/>
    </row>
    <row r="13" spans="1:3" ht="18.75" customHeight="1">
      <c r="A13" s="11" t="s">
        <v>191</v>
      </c>
      <c r="B13" t="s">
        <v>192</v>
      </c>
      <c r="C13" s="9">
        <f>C9*0.15</f>
        <v>14.941907999999998</v>
      </c>
    </row>
    <row r="14" spans="1:3" ht="18.75" customHeight="1">
      <c r="A14" s="11"/>
      <c r="B14" t="s">
        <v>193</v>
      </c>
      <c r="C14" s="9">
        <f>C10*0.15</f>
        <v>448.25723999999997</v>
      </c>
    </row>
    <row r="15" spans="1:3" ht="18.75" customHeight="1">
      <c r="A15" s="11"/>
      <c r="B15" t="s">
        <v>194</v>
      </c>
      <c r="C15" s="9">
        <f>C11*0.15</f>
        <v>5453.7964199999997</v>
      </c>
    </row>
    <row r="16" spans="1:3">
      <c r="C16" s="7"/>
    </row>
  </sheetData>
  <mergeCells count="4">
    <mergeCell ref="A1:B1"/>
    <mergeCell ref="A4:A7"/>
    <mergeCell ref="A9:A11"/>
    <mergeCell ref="A13:A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F15E1-6F53-4405-84B5-29874F7CD382}">
  <dimension ref="A1:C16"/>
  <sheetViews>
    <sheetView workbookViewId="0">
      <selection sqref="A1:B1"/>
    </sheetView>
  </sheetViews>
  <sheetFormatPr defaultRowHeight="15"/>
  <cols>
    <col min="1" max="1" width="32.7109375" customWidth="1"/>
    <col min="2" max="2" width="73.5703125" customWidth="1"/>
    <col min="3" max="3" width="21" customWidth="1"/>
  </cols>
  <sheetData>
    <row r="1" spans="1:3" ht="21">
      <c r="A1" s="10" t="s">
        <v>199</v>
      </c>
      <c r="B1" s="10"/>
    </row>
    <row r="3" spans="1:3" ht="18.75">
      <c r="A3" s="5"/>
    </row>
    <row r="4" spans="1:3">
      <c r="A4" s="11" t="s">
        <v>183</v>
      </c>
      <c r="B4" t="s">
        <v>184</v>
      </c>
      <c r="C4" s="8">
        <v>1083.7</v>
      </c>
    </row>
    <row r="5" spans="1:3">
      <c r="A5" s="11"/>
      <c r="B5" t="s">
        <v>185</v>
      </c>
      <c r="C5" s="7">
        <f>C4*0.293</f>
        <v>317.52409999999998</v>
      </c>
    </row>
    <row r="6" spans="1:3">
      <c r="A6" s="11"/>
      <c r="B6" t="s">
        <v>186</v>
      </c>
      <c r="C6" s="7">
        <f>C4+C5</f>
        <v>1401.2240999999999</v>
      </c>
    </row>
    <row r="7" spans="1:3">
      <c r="A7" s="11"/>
      <c r="C7" s="7"/>
    </row>
    <row r="8" spans="1:3" ht="18.75">
      <c r="A8" s="6"/>
      <c r="C8" s="7"/>
    </row>
    <row r="9" spans="1:3" ht="18.75" customHeight="1">
      <c r="A9" s="11" t="s">
        <v>187</v>
      </c>
      <c r="B9" t="s">
        <v>188</v>
      </c>
      <c r="C9" s="7">
        <f>C6*24/1000</f>
        <v>33.6293784</v>
      </c>
    </row>
    <row r="10" spans="1:3" ht="18.75" customHeight="1">
      <c r="A10" s="11"/>
      <c r="B10" t="s">
        <v>189</v>
      </c>
      <c r="C10" s="7">
        <f>C9*30</f>
        <v>1008.881352</v>
      </c>
    </row>
    <row r="11" spans="1:3" ht="18.75" customHeight="1">
      <c r="A11" s="11"/>
      <c r="B11" t="s">
        <v>196</v>
      </c>
      <c r="C11" s="7">
        <f>C9*365</f>
        <v>12274.723115999999</v>
      </c>
    </row>
    <row r="12" spans="1:3" ht="18.75">
      <c r="A12" s="6"/>
      <c r="C12" s="7"/>
    </row>
    <row r="13" spans="1:3" ht="18.75" customHeight="1">
      <c r="A13" s="11" t="s">
        <v>191</v>
      </c>
      <c r="B13" t="s">
        <v>192</v>
      </c>
      <c r="C13" s="9">
        <f>C9*0.15</f>
        <v>5.0444067600000002</v>
      </c>
    </row>
    <row r="14" spans="1:3" ht="18.75" customHeight="1">
      <c r="A14" s="11"/>
      <c r="B14" t="s">
        <v>193</v>
      </c>
      <c r="C14" s="9">
        <f>C10*0.15</f>
        <v>151.3322028</v>
      </c>
    </row>
    <row r="15" spans="1:3" ht="18.75" customHeight="1">
      <c r="A15" s="11"/>
      <c r="B15" t="s">
        <v>194</v>
      </c>
      <c r="C15" s="9">
        <f>C11*0.15</f>
        <v>1841.2084673999998</v>
      </c>
    </row>
    <row r="16" spans="1:3">
      <c r="C16" s="7"/>
    </row>
  </sheetData>
  <mergeCells count="4">
    <mergeCell ref="A1:B1"/>
    <mergeCell ref="A4:A7"/>
    <mergeCell ref="A9:A11"/>
    <mergeCell ref="A13:A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DDD56-030B-47B7-BBD3-FFFF9CE10E2B}">
  <dimension ref="A1:C16"/>
  <sheetViews>
    <sheetView workbookViewId="0">
      <selection activeCell="C5" sqref="C5"/>
    </sheetView>
  </sheetViews>
  <sheetFormatPr defaultRowHeight="15"/>
  <cols>
    <col min="1" max="1" width="32.7109375" customWidth="1"/>
    <col min="2" max="2" width="73.5703125" customWidth="1"/>
    <col min="3" max="3" width="21" customWidth="1"/>
  </cols>
  <sheetData>
    <row r="1" spans="1:3" ht="21">
      <c r="A1" s="10" t="s">
        <v>200</v>
      </c>
      <c r="B1" s="10"/>
    </row>
    <row r="3" spans="1:3" ht="18.75">
      <c r="A3" s="5"/>
    </row>
    <row r="4" spans="1:3">
      <c r="A4" s="11" t="s">
        <v>183</v>
      </c>
      <c r="B4" t="s">
        <v>184</v>
      </c>
      <c r="C4" s="8">
        <v>1356.7</v>
      </c>
    </row>
    <row r="5" spans="1:3">
      <c r="A5" s="11"/>
      <c r="B5" t="s">
        <v>185</v>
      </c>
      <c r="C5" s="7">
        <f>C4*0.293</f>
        <v>397.51310000000001</v>
      </c>
    </row>
    <row r="6" spans="1:3">
      <c r="A6" s="11"/>
      <c r="B6" t="s">
        <v>186</v>
      </c>
      <c r="C6" s="7">
        <f>C4+C5</f>
        <v>1754.2130999999999</v>
      </c>
    </row>
    <row r="7" spans="1:3">
      <c r="A7" s="11"/>
      <c r="C7" s="7"/>
    </row>
    <row r="8" spans="1:3" ht="18.75">
      <c r="A8" s="6"/>
      <c r="C8" s="7"/>
    </row>
    <row r="9" spans="1:3" ht="18.75" customHeight="1">
      <c r="A9" s="11" t="s">
        <v>187</v>
      </c>
      <c r="B9" t="s">
        <v>188</v>
      </c>
      <c r="C9" s="7">
        <f>C6*24/1000</f>
        <v>42.1011144</v>
      </c>
    </row>
    <row r="10" spans="1:3" ht="18.75" customHeight="1">
      <c r="A10" s="11"/>
      <c r="B10" t="s">
        <v>189</v>
      </c>
      <c r="C10" s="7">
        <f>C9*30</f>
        <v>1263.0334319999999</v>
      </c>
    </row>
    <row r="11" spans="1:3" ht="18.75" customHeight="1">
      <c r="A11" s="11"/>
      <c r="B11" t="s">
        <v>196</v>
      </c>
      <c r="C11" s="7">
        <f>C9*365</f>
        <v>15366.906756</v>
      </c>
    </row>
    <row r="12" spans="1:3" ht="18.75">
      <c r="A12" s="6"/>
      <c r="C12" s="7"/>
    </row>
    <row r="13" spans="1:3" ht="18.75" customHeight="1">
      <c r="A13" s="11" t="s">
        <v>191</v>
      </c>
      <c r="B13" t="s">
        <v>192</v>
      </c>
      <c r="C13" s="9">
        <f>C9*0.15</f>
        <v>6.3151671599999997</v>
      </c>
    </row>
    <row r="14" spans="1:3" ht="18.75" customHeight="1">
      <c r="A14" s="11"/>
      <c r="B14" t="s">
        <v>193</v>
      </c>
      <c r="C14" s="9">
        <f>C10*0.15</f>
        <v>189.45501479999999</v>
      </c>
    </row>
    <row r="15" spans="1:3" ht="18.75" customHeight="1">
      <c r="A15" s="11"/>
      <c r="B15" t="s">
        <v>194</v>
      </c>
      <c r="C15" s="9">
        <f>C11*0.15</f>
        <v>2305.0360133999998</v>
      </c>
    </row>
    <row r="16" spans="1:3">
      <c r="C16" s="7"/>
    </row>
  </sheetData>
  <mergeCells count="4">
    <mergeCell ref="A1:B1"/>
    <mergeCell ref="A4:A7"/>
    <mergeCell ref="A9:A11"/>
    <mergeCell ref="A13:A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EF131-5837-4E5D-975F-11EE2A3033BC}">
  <dimension ref="A1:C15"/>
  <sheetViews>
    <sheetView tabSelected="1" workbookViewId="0">
      <selection activeCell="C5" sqref="C5"/>
    </sheetView>
  </sheetViews>
  <sheetFormatPr defaultRowHeight="15"/>
  <cols>
    <col min="1" max="1" width="32.7109375" customWidth="1"/>
    <col min="2" max="2" width="73.5703125" customWidth="1"/>
    <col min="3" max="3" width="21" customWidth="1"/>
  </cols>
  <sheetData>
    <row r="1" spans="1:3" ht="21">
      <c r="A1" s="10" t="s">
        <v>201</v>
      </c>
      <c r="B1" s="10"/>
    </row>
    <row r="4" spans="1:3">
      <c r="A4" s="11" t="s">
        <v>183</v>
      </c>
      <c r="B4" t="s">
        <v>184</v>
      </c>
      <c r="C4" s="8">
        <v>2297.8000000000002</v>
      </c>
    </row>
    <row r="5" spans="1:3">
      <c r="A5" s="11"/>
      <c r="B5" t="s">
        <v>185</v>
      </c>
      <c r="C5" s="7">
        <f>C4*0.293</f>
        <v>673.25540000000001</v>
      </c>
    </row>
    <row r="6" spans="1:3">
      <c r="A6" s="11"/>
      <c r="B6" t="s">
        <v>186</v>
      </c>
      <c r="C6" s="7">
        <f>C4+C5</f>
        <v>2971.0554000000002</v>
      </c>
    </row>
    <row r="7" spans="1:3">
      <c r="A7" s="11"/>
      <c r="C7" s="7"/>
    </row>
    <row r="8" spans="1:3" ht="18.75">
      <c r="A8" s="6"/>
      <c r="C8" s="7"/>
    </row>
    <row r="9" spans="1:3">
      <c r="A9" s="11" t="s">
        <v>187</v>
      </c>
      <c r="B9" t="s">
        <v>188</v>
      </c>
      <c r="C9" s="7">
        <f>C6*24/1000</f>
        <v>71.305329599999993</v>
      </c>
    </row>
    <row r="10" spans="1:3">
      <c r="A10" s="11"/>
      <c r="B10" t="s">
        <v>189</v>
      </c>
      <c r="C10" s="7">
        <f>C9*30</f>
        <v>2139.1598879999997</v>
      </c>
    </row>
    <row r="11" spans="1:3">
      <c r="A11" s="11"/>
      <c r="B11" t="s">
        <v>196</v>
      </c>
      <c r="C11" s="7">
        <f>C9*365</f>
        <v>26026.445303999997</v>
      </c>
    </row>
    <row r="12" spans="1:3" ht="18.75">
      <c r="A12" s="6"/>
      <c r="C12" s="7"/>
    </row>
    <row r="13" spans="1:3">
      <c r="A13" s="11" t="s">
        <v>191</v>
      </c>
      <c r="B13" t="s">
        <v>192</v>
      </c>
      <c r="C13" s="9">
        <f>C9*0.15</f>
        <v>10.695799439999998</v>
      </c>
    </row>
    <row r="14" spans="1:3">
      <c r="A14" s="11"/>
      <c r="B14" t="s">
        <v>193</v>
      </c>
      <c r="C14" s="9">
        <f>C10*0.15</f>
        <v>320.87398319999994</v>
      </c>
    </row>
    <row r="15" spans="1:3">
      <c r="A15" s="11"/>
      <c r="B15" t="s">
        <v>194</v>
      </c>
      <c r="C15" s="9">
        <f>C11*0.15</f>
        <v>3903.9667955999994</v>
      </c>
    </row>
  </sheetData>
  <mergeCells count="4">
    <mergeCell ref="A4:A7"/>
    <mergeCell ref="A9:A11"/>
    <mergeCell ref="A13:A15"/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F89AD-046A-405D-AE80-761A1A6C0C9A}">
  <dimension ref="A1:H16"/>
  <sheetViews>
    <sheetView workbookViewId="0">
      <selection activeCell="K22" sqref="K22"/>
    </sheetView>
  </sheetViews>
  <sheetFormatPr defaultRowHeight="15"/>
  <cols>
    <col min="1" max="1" width="32.7109375" customWidth="1"/>
    <col min="2" max="2" width="47.5703125" bestFit="1" customWidth="1"/>
    <col min="3" max="3" width="12.140625" customWidth="1"/>
    <col min="4" max="4" width="11.42578125" customWidth="1"/>
  </cols>
  <sheetData>
    <row r="1" spans="1:8" ht="21">
      <c r="A1" s="10"/>
      <c r="B1" s="10"/>
      <c r="C1" t="s">
        <v>202</v>
      </c>
      <c r="D1" t="s">
        <v>203</v>
      </c>
      <c r="E1" t="s">
        <v>204</v>
      </c>
      <c r="F1" t="s">
        <v>205</v>
      </c>
      <c r="G1" t="s">
        <v>206</v>
      </c>
      <c r="H1" t="s">
        <v>207</v>
      </c>
    </row>
    <row r="3" spans="1:8" ht="18.75">
      <c r="A3" s="5"/>
    </row>
    <row r="4" spans="1:8">
      <c r="A4" s="11" t="s">
        <v>183</v>
      </c>
      <c r="B4" t="s">
        <v>184</v>
      </c>
      <c r="C4" s="8">
        <v>4483.7</v>
      </c>
      <c r="D4" s="8">
        <v>7622.3</v>
      </c>
      <c r="E4" s="8">
        <v>2593.8000000000002</v>
      </c>
      <c r="F4" s="8">
        <v>3210</v>
      </c>
      <c r="G4" s="8">
        <v>1083.7</v>
      </c>
      <c r="H4" s="8">
        <v>1356.7</v>
      </c>
    </row>
    <row r="5" spans="1:8">
      <c r="A5" s="11"/>
      <c r="B5" t="s">
        <v>185</v>
      </c>
      <c r="C5" s="7">
        <f t="shared" ref="C5:H5" si="0">C4*0.293</f>
        <v>1313.7240999999999</v>
      </c>
      <c r="D5" s="7">
        <f t="shared" si="0"/>
        <v>2233.3339000000001</v>
      </c>
      <c r="E5" s="7">
        <f t="shared" si="0"/>
        <v>759.98339999999996</v>
      </c>
      <c r="F5" s="7">
        <f t="shared" si="0"/>
        <v>940.53</v>
      </c>
      <c r="G5" s="7">
        <f t="shared" si="0"/>
        <v>317.52409999999998</v>
      </c>
      <c r="H5" s="7">
        <f t="shared" si="0"/>
        <v>397.51310000000001</v>
      </c>
    </row>
    <row r="6" spans="1:8">
      <c r="A6" s="11"/>
      <c r="B6" t="s">
        <v>186</v>
      </c>
      <c r="C6" s="7">
        <f t="shared" ref="C6:H6" si="1">C4+C5</f>
        <v>5797.4241000000002</v>
      </c>
      <c r="D6" s="7">
        <f t="shared" si="1"/>
        <v>9855.6339000000007</v>
      </c>
      <c r="E6" s="7">
        <f t="shared" si="1"/>
        <v>3353.7834000000003</v>
      </c>
      <c r="F6" s="7">
        <f t="shared" si="1"/>
        <v>4150.53</v>
      </c>
      <c r="G6" s="7">
        <f t="shared" si="1"/>
        <v>1401.2240999999999</v>
      </c>
      <c r="H6" s="7">
        <f t="shared" si="1"/>
        <v>1754.2130999999999</v>
      </c>
    </row>
    <row r="7" spans="1:8">
      <c r="A7" s="11"/>
      <c r="C7" s="7"/>
      <c r="D7" s="7"/>
      <c r="E7" s="7"/>
      <c r="F7" s="7"/>
      <c r="G7" s="7"/>
      <c r="H7" s="7"/>
    </row>
    <row r="8" spans="1:8" ht="18.75">
      <c r="A8" s="6"/>
      <c r="C8" s="7"/>
      <c r="D8" s="7"/>
      <c r="E8" s="7"/>
      <c r="F8" s="7"/>
      <c r="G8" s="7"/>
      <c r="H8" s="7"/>
    </row>
    <row r="9" spans="1:8" ht="18.75" customHeight="1">
      <c r="A9" s="11" t="s">
        <v>187</v>
      </c>
      <c r="B9" t="s">
        <v>188</v>
      </c>
      <c r="C9" s="7">
        <f t="shared" ref="C9:H9" si="2">C6*24/1000</f>
        <v>139.13817840000002</v>
      </c>
      <c r="D9" s="7">
        <f t="shared" si="2"/>
        <v>236.53521360000002</v>
      </c>
      <c r="E9" s="7">
        <f t="shared" si="2"/>
        <v>80.490801600000012</v>
      </c>
      <c r="F9" s="7">
        <f t="shared" si="2"/>
        <v>99.612719999999996</v>
      </c>
      <c r="G9" s="7">
        <f t="shared" si="2"/>
        <v>33.6293784</v>
      </c>
      <c r="H9" s="7">
        <f t="shared" si="2"/>
        <v>42.1011144</v>
      </c>
    </row>
    <row r="10" spans="1:8" ht="18.75" customHeight="1">
      <c r="A10" s="11"/>
      <c r="B10" t="s">
        <v>189</v>
      </c>
      <c r="C10" s="7">
        <f t="shared" ref="C10:H10" si="3">C9*30</f>
        <v>4174.1453520000005</v>
      </c>
      <c r="D10" s="7">
        <f t="shared" si="3"/>
        <v>7096.0564080000004</v>
      </c>
      <c r="E10" s="7">
        <f t="shared" si="3"/>
        <v>2414.7240480000005</v>
      </c>
      <c r="F10" s="7">
        <f t="shared" si="3"/>
        <v>2988.3815999999997</v>
      </c>
      <c r="G10" s="7">
        <f t="shared" si="3"/>
        <v>1008.881352</v>
      </c>
      <c r="H10" s="7">
        <f t="shared" si="3"/>
        <v>1263.0334319999999</v>
      </c>
    </row>
    <row r="11" spans="1:8" ht="18.75" customHeight="1">
      <c r="A11" s="11"/>
      <c r="B11" t="s">
        <v>196</v>
      </c>
      <c r="C11" s="7">
        <f t="shared" ref="C11:H11" si="4">C9*365</f>
        <v>50785.435116000008</v>
      </c>
      <c r="D11" s="7">
        <f t="shared" si="4"/>
        <v>86335.352964000005</v>
      </c>
      <c r="E11" s="7">
        <f t="shared" si="4"/>
        <v>29379.142584000005</v>
      </c>
      <c r="F11" s="7">
        <f t="shared" si="4"/>
        <v>36358.642800000001</v>
      </c>
      <c r="G11" s="7">
        <f t="shared" si="4"/>
        <v>12274.723115999999</v>
      </c>
      <c r="H11" s="7">
        <f t="shared" si="4"/>
        <v>15366.906756</v>
      </c>
    </row>
    <row r="12" spans="1:8" ht="18.75">
      <c r="A12" s="6"/>
      <c r="C12" s="7"/>
      <c r="D12" s="7"/>
      <c r="E12" s="7"/>
      <c r="F12" s="7"/>
      <c r="G12" s="7"/>
      <c r="H12" s="7"/>
    </row>
    <row r="13" spans="1:8" ht="18.75" customHeight="1">
      <c r="A13" s="11" t="s">
        <v>191</v>
      </c>
      <c r="B13" t="s">
        <v>192</v>
      </c>
      <c r="C13" s="9">
        <f t="shared" ref="C13:H15" si="5">C9*0.15</f>
        <v>20.87072676</v>
      </c>
      <c r="D13" s="9">
        <f t="shared" si="5"/>
        <v>35.480282039999999</v>
      </c>
      <c r="E13" s="9">
        <f t="shared" si="5"/>
        <v>12.073620240000002</v>
      </c>
      <c r="F13" s="9">
        <f t="shared" si="5"/>
        <v>14.941907999999998</v>
      </c>
      <c r="G13" s="9">
        <f t="shared" si="5"/>
        <v>5.0444067600000002</v>
      </c>
      <c r="H13" s="9">
        <f t="shared" si="5"/>
        <v>6.3151671599999997</v>
      </c>
    </row>
    <row r="14" spans="1:8" ht="18.75" customHeight="1">
      <c r="A14" s="11"/>
      <c r="B14" t="s">
        <v>193</v>
      </c>
      <c r="C14" s="9">
        <f t="shared" si="5"/>
        <v>626.12180280000007</v>
      </c>
      <c r="D14" s="9">
        <f t="shared" si="5"/>
        <v>1064.4084611999999</v>
      </c>
      <c r="E14" s="9">
        <f t="shared" si="5"/>
        <v>362.20860720000007</v>
      </c>
      <c r="F14" s="9">
        <f t="shared" si="5"/>
        <v>448.25723999999997</v>
      </c>
      <c r="G14" s="9">
        <f t="shared" si="5"/>
        <v>151.3322028</v>
      </c>
      <c r="H14" s="9">
        <f t="shared" si="5"/>
        <v>189.45501479999999</v>
      </c>
    </row>
    <row r="15" spans="1:8" ht="18.75" customHeight="1">
      <c r="A15" s="11"/>
      <c r="B15" t="s">
        <v>194</v>
      </c>
      <c r="C15" s="9">
        <f t="shared" si="5"/>
        <v>7617.8152674000012</v>
      </c>
      <c r="D15" s="9">
        <f t="shared" si="5"/>
        <v>12950.3029446</v>
      </c>
      <c r="E15" s="9">
        <f t="shared" si="5"/>
        <v>4406.8713876000002</v>
      </c>
      <c r="F15" s="9">
        <f t="shared" si="5"/>
        <v>5453.7964199999997</v>
      </c>
      <c r="G15" s="9">
        <f t="shared" si="5"/>
        <v>1841.2084673999998</v>
      </c>
      <c r="H15" s="9">
        <f t="shared" si="5"/>
        <v>2305.0360133999998</v>
      </c>
    </row>
    <row r="16" spans="1:8">
      <c r="C16" s="7"/>
      <c r="H16" s="7"/>
    </row>
  </sheetData>
  <mergeCells count="4">
    <mergeCell ref="A1:B1"/>
    <mergeCell ref="A4:A7"/>
    <mergeCell ref="A9:A11"/>
    <mergeCell ref="A13: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Matthew Ziegler</dc:creator>
  <cp:keywords/>
  <dc:description/>
  <cp:lastModifiedBy/>
  <cp:revision/>
  <dcterms:created xsi:type="dcterms:W3CDTF">2025-03-28T18:04:27Z</dcterms:created>
  <dcterms:modified xsi:type="dcterms:W3CDTF">2025-05-20T13:49:42Z</dcterms:modified>
  <cp:category/>
  <cp:contentStatus/>
</cp:coreProperties>
</file>